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Investor Relations\Presentations\Investor Day\2020\"/>
    </mc:Choice>
  </mc:AlternateContent>
  <xr:revisionPtr revIDLastSave="0" documentId="13_ncr:1_{DC4041F8-393F-4832-A7EA-BB013FAA36DA}" xr6:coauthVersionLast="44" xr6:coauthVersionMax="44" xr10:uidLastSave="{00000000-0000-0000-0000-000000000000}"/>
  <bookViews>
    <workbookView xWindow="-110" yWindow="-110" windowWidth="22780" windowHeight="14660" activeTab="1" xr2:uid="{F23E6CD4-2690-406C-94F1-D42A95F53635}"/>
  </bookViews>
  <sheets>
    <sheet name="Disclaimer" sheetId="4" r:id="rId1"/>
    <sheet name="Simplified earnings PGM histor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E7" i="1"/>
  <c r="E46" i="1"/>
  <c r="E45" i="1"/>
  <c r="E44" i="1"/>
  <c r="D6" i="1" l="1"/>
  <c r="C6" i="1"/>
  <c r="D7" i="1"/>
  <c r="E40" i="1"/>
  <c r="E38" i="1"/>
  <c r="E39" i="1"/>
  <c r="E35" i="1"/>
  <c r="E34" i="1"/>
  <c r="E33" i="1"/>
  <c r="E61" i="1" l="1"/>
  <c r="F6" i="1" s="1"/>
  <c r="E57" i="1"/>
  <c r="E56" i="1"/>
  <c r="E55" i="1"/>
  <c r="E50" i="1"/>
  <c r="E49" i="1"/>
  <c r="E11" i="1"/>
  <c r="E12" i="1" s="1"/>
  <c r="E14" i="1" s="1"/>
  <c r="D11" i="1"/>
  <c r="D12" i="1" s="1"/>
  <c r="D14" i="1" s="1"/>
  <c r="E28" i="1"/>
  <c r="E60" i="1" l="1"/>
  <c r="E62" i="1" s="1"/>
  <c r="F7" i="1" s="1"/>
  <c r="F11" i="1" s="1"/>
  <c r="F12" i="1" s="1"/>
  <c r="F14" i="1" s="1"/>
  <c r="E51" i="1"/>
  <c r="E22" i="1"/>
  <c r="E23" i="1"/>
  <c r="E24" i="1"/>
  <c r="E27" i="1" l="1"/>
  <c r="E29" i="1" s="1"/>
  <c r="C7" i="1" l="1"/>
  <c r="C11" i="1" s="1"/>
  <c r="C12" i="1" l="1"/>
  <c r="C14" i="1" s="1"/>
</calcChain>
</file>

<file path=xl/sharedStrings.xml><?xml version="1.0" encoding="utf-8"?>
<sst xmlns="http://schemas.openxmlformats.org/spreadsheetml/2006/main" count="81" uniqueCount="38">
  <si>
    <t>FOB Margin per unit</t>
  </si>
  <si>
    <t>Own mined volumes</t>
  </si>
  <si>
    <t>Volume</t>
  </si>
  <si>
    <t>Platinum</t>
  </si>
  <si>
    <t>Palladium</t>
  </si>
  <si>
    <t>Rhodium</t>
  </si>
  <si>
    <t>Total revenue</t>
  </si>
  <si>
    <t>Revenue ($m)</t>
  </si>
  <si>
    <t>Royalties per unit</t>
  </si>
  <si>
    <t>Mining EBITDA ($m)</t>
  </si>
  <si>
    <t>Total EBITDA ($m)</t>
  </si>
  <si>
    <t>Attributable share</t>
  </si>
  <si>
    <t>~79%</t>
  </si>
  <si>
    <r>
      <rPr>
        <b/>
        <sz val="9"/>
        <color theme="1"/>
        <rFont val="Arial"/>
        <family val="2"/>
      </rPr>
      <t>DISCLAIMER</t>
    </r>
    <r>
      <rPr>
        <sz val="9"/>
        <color theme="1"/>
        <rFont val="Arial"/>
        <family val="2"/>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theme="1"/>
        <rFont val="Arial"/>
        <family val="2"/>
      </rPr>
      <t>No representation or warranty, either express or implied, is provided, nor is any duty of care, responsibility or liability assumed, in each case in relation to the accuracy, completeness or reliability of the information contain herein. None of Anglo American, its affiliates, advisors or representatives shall have any liability whatsoever (in negligence or otherwise) for any loss howsoever arising from any use of this material or otherwise in connection with this material.
No Investment Advice</t>
    </r>
    <r>
      <rPr>
        <sz val="9"/>
        <color theme="1"/>
        <rFont val="Arial"/>
        <family val="2"/>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document in its entirety, including any footnotes referred to herein.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theme="1"/>
        <rFont val="Arial"/>
        <family val="2"/>
      </rPr>
      <t>Alternative Performance Measures</t>
    </r>
    <r>
      <rPr>
        <sz val="9"/>
        <color theme="1"/>
        <rFont val="Arial"/>
        <family val="2"/>
      </rPr>
      <t xml:space="preserve">
Throughout this document a range of financial and non-financial measures are used to assess our performance, including a number of financial measures that are not defined or specified under International Financial Reporting Standards ("IFRS"),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</si>
  <si>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Realised price</t>
  </si>
  <si>
    <t>Simplified earnings - PGMs 5E+Au history</t>
  </si>
  <si>
    <t>H1 2020</t>
  </si>
  <si>
    <t>Realised basket price</t>
  </si>
  <si>
    <t>Sales volume (mined share)</t>
  </si>
  <si>
    <t>Iridium, ruthenium &amp; gold</t>
  </si>
  <si>
    <t>Basket price (per PGM oz)</t>
  </si>
  <si>
    <r>
      <t>PGM volume</t>
    </r>
    <r>
      <rPr>
        <vertAlign val="superscript"/>
        <sz val="9"/>
        <color rgb="FF808080"/>
        <rFont val="Arial"/>
        <family val="2"/>
      </rPr>
      <t>2</t>
    </r>
  </si>
  <si>
    <r>
      <t>Base metals &amp; other</t>
    </r>
    <r>
      <rPr>
        <vertAlign val="superscript"/>
        <sz val="9"/>
        <color rgb="FF808080"/>
        <rFont val="Arial"/>
        <family val="2"/>
      </rPr>
      <t>1</t>
    </r>
  </si>
  <si>
    <t>FOB unit cost</t>
  </si>
  <si>
    <t>PGMs basket price calculations</t>
  </si>
  <si>
    <t>Own mined sales volumes including proportionate share of joint operation volumes. PGM ounces are reporting on a 5E+Au basis (platinum, palladium, rhodium, ruthenium and iridium plus gold).</t>
  </si>
  <si>
    <t>Processing of purchased concentrate and tolling, and trading of product purchased from third parties.</t>
  </si>
  <si>
    <t>FY 2019</t>
  </si>
  <si>
    <t>H1 2019</t>
  </si>
  <si>
    <t>FY 2018</t>
  </si>
  <si>
    <t>Foot notes</t>
  </si>
  <si>
    <t>Other costs per unit</t>
  </si>
  <si>
    <t>Processing &amp; trading EBITDA ($m)</t>
  </si>
  <si>
    <r>
      <t xml:space="preserve">1. </t>
    </r>
    <r>
      <rPr>
        <sz val="9"/>
        <color rgb="FF7F7F7F"/>
        <rFont val="Arial"/>
        <family val="2"/>
      </rPr>
      <t>Nickel, copper, chrome and other metals.</t>
    </r>
  </si>
  <si>
    <r>
      <t xml:space="preserve">2. </t>
    </r>
    <r>
      <rPr>
        <sz val="9"/>
        <color rgb="FF7F7F7F"/>
        <rFont val="Arial"/>
        <family val="2"/>
      </rPr>
      <t>Own mined sales volumes including proportionate share of joint operation volumes. PGM ounces are reporting on a 5E+Au basis (platinum, palladium, rhodium, ruthenium and iridium plus gold).</t>
    </r>
  </si>
  <si>
    <t>Price for basket of own mined product per PGM oz. In H1 2020, Covid and ACP disruptions impacting mix relative to previous periods.</t>
  </si>
  <si>
    <t>Unit cost per own mined M&amp;C 5E+Au PGM oz.</t>
  </si>
  <si>
    <t>Includes market development &amp; strategic projects, exploration &amp; evaluation costs, restoration &amp; rehabilitation costs and other corporate costs. H1 2020 higher than previous periods reflecting impact of Covid and ACP disruptions and foreign exchange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</si>
</sst>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quot;/t&quot;;\(#,##0\);\-"/>
    <numFmt numFmtId="167" formatCode="\$#,##0&quot;/oz&quot;;\(#,##0\);\-"/>
    <numFmt numFmtId="168" formatCode="#,##0&quot;koz&quot;;\(#,##0\);\-"/>
    <numFmt numFmtId="169" formatCode="#,##0&quot;koz PGMs&quot;;\(#,##0\);\-"/>
  </numFmts>
  <fonts count="20" x14ac:knownFonts="1">
    <font>
      <sz val="11"/>
      <color theme="1"/>
      <name val="Calibri"/>
      <family val="2"/>
      <scheme val="minor"/>
    </font>
    <font>
      <sz val="11"/>
      <color theme="1"/>
      <name val="Calibri"/>
      <family val="2"/>
      <scheme val="minor"/>
    </font>
    <font>
      <b/>
      <sz val="10"/>
      <name val="Arial"/>
      <family val="2"/>
    </font>
    <font>
      <sz val="10"/>
      <name val="Arial"/>
      <family val="2"/>
    </font>
    <font>
      <b/>
      <sz val="9"/>
      <name val="Arial"/>
      <family val="2"/>
    </font>
    <font>
      <sz val="9"/>
      <name val="Arial"/>
      <family val="2"/>
    </font>
    <font>
      <sz val="18"/>
      <name val="Arial"/>
      <family val="2"/>
    </font>
    <font>
      <b/>
      <sz val="10"/>
      <color rgb="FF002776"/>
      <name val="Arial"/>
      <family val="2"/>
    </font>
    <font>
      <b/>
      <sz val="9"/>
      <color rgb="FF002776"/>
      <name val="Arial"/>
      <family val="2"/>
    </font>
    <font>
      <sz val="9"/>
      <color rgb="FF808080"/>
      <name val="Arial"/>
      <family val="2"/>
    </font>
    <font>
      <vertAlign val="superscript"/>
      <sz val="9"/>
      <color rgb="FF808080"/>
      <name val="Arial"/>
      <family val="2"/>
    </font>
    <font>
      <b/>
      <sz val="9"/>
      <color rgb="FF808080"/>
      <name val="Arial"/>
      <family val="2"/>
    </font>
    <font>
      <sz val="9"/>
      <color theme="0" tint="-0.499984740745262"/>
      <name val="Arial"/>
      <family val="2"/>
    </font>
    <font>
      <b/>
      <sz val="14"/>
      <color rgb="FF002776"/>
      <name val="Arial"/>
      <family val="2"/>
    </font>
    <font>
      <sz val="9"/>
      <color theme="1"/>
      <name val="Arial"/>
      <family val="2"/>
    </font>
    <font>
      <b/>
      <sz val="20"/>
      <color rgb="FF002776"/>
      <name val="Arial"/>
      <family val="2"/>
    </font>
    <font>
      <b/>
      <sz val="9"/>
      <color theme="1"/>
      <name val="Arial"/>
      <family val="2"/>
    </font>
    <font>
      <i/>
      <sz val="10"/>
      <name val="Arial"/>
      <family val="2"/>
    </font>
    <font>
      <i/>
      <sz val="9"/>
      <name val="Arial"/>
      <family val="2"/>
    </font>
    <font>
      <sz val="9"/>
      <color rgb="FF7F7F7F"/>
      <name val="Arial"/>
      <family val="2"/>
    </font>
  </fonts>
  <fills count="4">
    <fill>
      <patternFill patternType="none"/>
    </fill>
    <fill>
      <patternFill patternType="gray125"/>
    </fill>
    <fill>
      <patternFill patternType="solid">
        <fgColor theme="0"/>
        <bgColor indexed="64"/>
      </patternFill>
    </fill>
    <fill>
      <patternFill patternType="solid">
        <fgColor rgb="FFE8EBF3"/>
        <bgColor indexed="64"/>
      </patternFill>
    </fill>
  </fills>
  <borders count="19">
    <border>
      <left/>
      <right/>
      <top/>
      <bottom/>
      <diagonal/>
    </border>
    <border>
      <left/>
      <right/>
      <top style="medium">
        <color rgb="FFBFC4DC"/>
      </top>
      <bottom/>
      <diagonal/>
    </border>
    <border>
      <left/>
      <right/>
      <top/>
      <bottom style="medium">
        <color rgb="FFBFC4DC"/>
      </bottom>
      <diagonal/>
    </border>
    <border>
      <left/>
      <right/>
      <top style="medium">
        <color rgb="FFBFC4DC"/>
      </top>
      <bottom style="medium">
        <color rgb="FFFFFFFF"/>
      </bottom>
      <diagonal/>
    </border>
    <border>
      <left/>
      <right/>
      <top style="medium">
        <color rgb="FFFFFFFF"/>
      </top>
      <bottom style="medium">
        <color rgb="FFBFC4DC"/>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0" fontId="7" fillId="3" borderId="0" xfId="0" applyFont="1" applyFill="1" applyAlignment="1">
      <alignment horizontal="left" vertical="center" wrapText="1" readingOrder="1"/>
    </xf>
    <xf numFmtId="0" fontId="8" fillId="3" borderId="0" xfId="0" applyFont="1" applyFill="1" applyAlignment="1">
      <alignment horizontal="right" vertical="center" wrapText="1" readingOrder="1"/>
    </xf>
    <xf numFmtId="0" fontId="0" fillId="2" borderId="0" xfId="0" applyFill="1"/>
    <xf numFmtId="0" fontId="0" fillId="2" borderId="0" xfId="0" applyFill="1" applyBorder="1" applyAlignment="1">
      <alignment horizontal="center"/>
    </xf>
    <xf numFmtId="0" fontId="9" fillId="2" borderId="2" xfId="0" applyFont="1" applyFill="1" applyBorder="1" applyAlignment="1">
      <alignment horizontal="left" vertical="center" wrapText="1" readingOrder="1"/>
    </xf>
    <xf numFmtId="0" fontId="6" fillId="2" borderId="2" xfId="0" applyFont="1" applyFill="1" applyBorder="1" applyAlignment="1">
      <alignment horizontal="right" vertical="center" wrapText="1"/>
    </xf>
    <xf numFmtId="0" fontId="9" fillId="2" borderId="0" xfId="0" applyFont="1" applyFill="1" applyAlignment="1">
      <alignment horizontal="left" vertical="center" wrapText="1" readingOrder="1"/>
    </xf>
    <xf numFmtId="0" fontId="9" fillId="2" borderId="3" xfId="0" applyFont="1" applyFill="1" applyBorder="1" applyAlignment="1">
      <alignment horizontal="left" vertical="center" wrapText="1" readingOrder="1"/>
    </xf>
    <xf numFmtId="0" fontId="6" fillId="2" borderId="3" xfId="0" applyFont="1" applyFill="1" applyBorder="1" applyAlignment="1">
      <alignment horizontal="right" vertical="center" wrapText="1"/>
    </xf>
    <xf numFmtId="0" fontId="9" fillId="2" borderId="4" xfId="0" applyFont="1" applyFill="1" applyBorder="1" applyAlignment="1">
      <alignment horizontal="left" vertical="center" wrapText="1" readingOrder="1"/>
    </xf>
    <xf numFmtId="0" fontId="6" fillId="2" borderId="4" xfId="0" applyFont="1" applyFill="1" applyBorder="1" applyAlignment="1">
      <alignment horizontal="right" vertical="center" wrapText="1"/>
    </xf>
    <xf numFmtId="0" fontId="11" fillId="0" borderId="1" xfId="0" applyFont="1" applyBorder="1" applyAlignment="1">
      <alignment horizontal="left" vertical="center" wrapText="1" readingOrder="1"/>
    </xf>
    <xf numFmtId="0" fontId="6" fillId="2" borderId="1" xfId="0" applyFont="1" applyFill="1" applyBorder="1" applyAlignment="1">
      <alignment horizontal="right" vertical="center" wrapText="1"/>
    </xf>
    <xf numFmtId="0" fontId="9" fillId="2" borderId="0" xfId="0" applyFont="1" applyFill="1" applyAlignment="1">
      <alignment horizontal="left" vertical="center" readingOrder="1"/>
    </xf>
    <xf numFmtId="0" fontId="14" fillId="2" borderId="0" xfId="0" applyFont="1" applyFill="1" applyAlignment="1">
      <alignment vertical="center"/>
    </xf>
    <xf numFmtId="165" fontId="5" fillId="2" borderId="0" xfId="0" applyNumberFormat="1" applyFont="1" applyFill="1" applyBorder="1" applyAlignment="1">
      <alignment horizontal="right" vertical="center"/>
    </xf>
    <xf numFmtId="166" fontId="12"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xf numFmtId="168" fontId="12" fillId="2" borderId="0" xfId="0" applyNumberFormat="1" applyFont="1" applyFill="1" applyBorder="1" applyAlignment="1">
      <alignment horizontal="right" vertical="center"/>
    </xf>
    <xf numFmtId="165" fontId="12" fillId="2" borderId="0" xfId="0" applyNumberFormat="1" applyFont="1" applyFill="1" applyBorder="1" applyAlignment="1">
      <alignment horizontal="right" vertical="center"/>
    </xf>
    <xf numFmtId="164" fontId="12" fillId="2" borderId="1" xfId="1" applyNumberFormat="1" applyFont="1" applyFill="1" applyBorder="1" applyAlignment="1">
      <alignment horizontal="right" vertical="center" wrapText="1" readingOrder="1"/>
    </xf>
    <xf numFmtId="164" fontId="11" fillId="2" borderId="1" xfId="0" applyNumberFormat="1" applyFont="1" applyFill="1" applyBorder="1" applyAlignment="1">
      <alignment horizontal="right" vertical="center" wrapText="1" readingOrder="1"/>
    </xf>
    <xf numFmtId="167" fontId="4" fillId="2" borderId="1" xfId="0" applyNumberFormat="1" applyFont="1" applyFill="1" applyBorder="1" applyAlignment="1">
      <alignment horizontal="right" vertical="center"/>
    </xf>
    <xf numFmtId="0" fontId="18" fillId="2" borderId="0" xfId="0" applyFont="1" applyFill="1" applyAlignment="1">
      <alignment horizontal="right" vertical="center" wrapText="1" readingOrder="1"/>
    </xf>
    <xf numFmtId="167" fontId="5" fillId="2" borderId="0" xfId="0" applyNumberFormat="1" applyFont="1" applyFill="1" applyBorder="1" applyAlignment="1">
      <alignment horizontal="right" vertical="center"/>
    </xf>
    <xf numFmtId="0" fontId="8" fillId="3" borderId="0" xfId="0" applyFont="1" applyFill="1" applyAlignment="1">
      <alignment horizontal="right" vertical="center" wrapText="1" readingOrder="1"/>
    </xf>
    <xf numFmtId="0" fontId="8" fillId="3" borderId="0" xfId="0" applyFont="1" applyFill="1" applyAlignment="1">
      <alignment horizontal="left" vertical="center" wrapText="1" readingOrder="1"/>
    </xf>
    <xf numFmtId="167" fontId="4" fillId="2" borderId="0" xfId="0" applyNumberFormat="1" applyFont="1" applyFill="1" applyBorder="1" applyAlignment="1">
      <alignment horizontal="right" vertical="center"/>
    </xf>
    <xf numFmtId="169" fontId="4" fillId="2" borderId="0" xfId="0" applyNumberFormat="1" applyFont="1" applyFill="1" applyBorder="1" applyAlignment="1">
      <alignment horizontal="right" vertical="center"/>
    </xf>
    <xf numFmtId="0" fontId="2" fillId="2" borderId="0" xfId="0" applyFont="1" applyFill="1" applyAlignment="1">
      <alignment horizontal="left" vertical="center" wrapText="1" readingOrder="1"/>
    </xf>
    <xf numFmtId="0" fontId="2" fillId="2" borderId="0" xfId="0" applyFont="1" applyFill="1" applyBorder="1" applyAlignment="1">
      <alignment horizontal="left" vertical="center" wrapText="1" readingOrder="1"/>
    </xf>
    <xf numFmtId="0" fontId="3" fillId="2" borderId="0" xfId="0" applyFont="1" applyFill="1" applyAlignment="1">
      <alignment horizontal="left" vertical="center" wrapText="1" readingOrder="1"/>
    </xf>
    <xf numFmtId="0" fontId="3" fillId="2" borderId="2" xfId="0" applyFont="1" applyFill="1" applyBorder="1" applyAlignment="1">
      <alignment horizontal="left" vertical="center" wrapText="1" readingOrder="1"/>
    </xf>
    <xf numFmtId="0" fontId="2" fillId="2" borderId="1" xfId="0" applyFont="1" applyFill="1" applyBorder="1" applyAlignment="1">
      <alignment horizontal="left" vertical="center" wrapText="1" readingOrder="1"/>
    </xf>
    <xf numFmtId="0" fontId="2" fillId="2" borderId="2" xfId="0" applyFont="1" applyFill="1" applyBorder="1" applyAlignment="1">
      <alignment horizontal="left" vertical="center" wrapText="1" readingOrder="1"/>
    </xf>
    <xf numFmtId="3" fontId="4" fillId="2" borderId="1" xfId="0" applyNumberFormat="1" applyFont="1" applyFill="1" applyBorder="1" applyAlignment="1">
      <alignment horizontal="right" vertical="center" wrapText="1" readingOrder="1"/>
    </xf>
    <xf numFmtId="0" fontId="17" fillId="2" borderId="0" xfId="0" applyFont="1" applyFill="1" applyAlignment="1">
      <alignment horizontal="left" vertical="center" wrapText="1" readingOrder="1"/>
    </xf>
    <xf numFmtId="167" fontId="12" fillId="2" borderId="0" xfId="0" applyNumberFormat="1" applyFont="1" applyFill="1" applyAlignment="1">
      <alignment horizontal="right" vertical="center"/>
    </xf>
    <xf numFmtId="168" fontId="12" fillId="2" borderId="0" xfId="0" applyNumberFormat="1" applyFont="1" applyFill="1" applyAlignment="1">
      <alignment horizontal="right" vertical="center"/>
    </xf>
    <xf numFmtId="165" fontId="12" fillId="2" borderId="0" xfId="0" applyNumberFormat="1" applyFont="1" applyFill="1" applyAlignment="1">
      <alignment horizontal="right" vertical="center"/>
    </xf>
    <xf numFmtId="1" fontId="9" fillId="2" borderId="0" xfId="0" applyNumberFormat="1" applyFont="1" applyFill="1" applyAlignment="1">
      <alignment horizontal="right" vertical="center" wrapText="1" readingOrder="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8" fillId="3" borderId="0" xfId="0" applyFont="1" applyFill="1" applyAlignment="1">
      <alignment horizontal="right" vertical="center" wrapText="1" readingOrder="1"/>
    </xf>
    <xf numFmtId="0" fontId="15" fillId="2" borderId="0" xfId="0" applyFont="1" applyFill="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colors>
    <mruColors>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495300</xdr:colOff>
      <xdr:row>3</xdr:row>
      <xdr:rowOff>30480</xdr:rowOff>
    </xdr:to>
    <xdr:pic>
      <xdr:nvPicPr>
        <xdr:cNvPr id="2" name="Picture 1" descr="Description: LogoPPT">
          <a:extLst>
            <a:ext uri="{FF2B5EF4-FFF2-40B4-BE49-F238E27FC236}">
              <a16:creationId xmlns:a16="http://schemas.microsoft.com/office/drawing/2014/main" id="{ADE6C764-A1B5-4754-BBDA-58E501CEF1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9350" cy="6051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114300</xdr:colOff>
      <xdr:row>3</xdr:row>
      <xdr:rowOff>57785</xdr:rowOff>
    </xdr:to>
    <xdr:pic>
      <xdr:nvPicPr>
        <xdr:cNvPr id="4" name="Picture 3" descr="Description: LogoPPT">
          <a:extLst>
            <a:ext uri="{FF2B5EF4-FFF2-40B4-BE49-F238E27FC236}">
              <a16:creationId xmlns:a16="http://schemas.microsoft.com/office/drawing/2014/main" id="{82A6E7D3-AF19-4DD3-AF3B-2F2DF015C0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419350" cy="60515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25"/>
  <sheetViews>
    <sheetView workbookViewId="0">
      <selection activeCell="G33" sqref="G33"/>
    </sheetView>
  </sheetViews>
  <sheetFormatPr defaultColWidth="9.1796875" defaultRowHeight="14.5" x14ac:dyDescent="0.35"/>
  <cols>
    <col min="1" max="1" width="1.453125" style="3" customWidth="1"/>
    <col min="2" max="16384" width="9.1796875" style="3"/>
  </cols>
  <sheetData>
    <row r="4" spans="2:23" ht="15" thickBot="1" x14ac:dyDescent="0.4"/>
    <row r="5" spans="2:23" ht="15" thickTop="1" x14ac:dyDescent="0.35">
      <c r="B5" s="42" t="s">
        <v>13</v>
      </c>
      <c r="C5" s="43"/>
      <c r="D5" s="43"/>
      <c r="E5" s="43"/>
      <c r="F5" s="43"/>
      <c r="G5" s="43"/>
      <c r="H5" s="43"/>
      <c r="I5" s="43"/>
      <c r="J5" s="43"/>
      <c r="K5" s="43"/>
      <c r="L5" s="43"/>
      <c r="M5" s="43"/>
      <c r="N5" s="43"/>
      <c r="O5" s="43"/>
      <c r="P5" s="43"/>
      <c r="Q5" s="43"/>
      <c r="R5" s="43"/>
      <c r="S5" s="43"/>
      <c r="T5" s="43"/>
      <c r="U5" s="43"/>
      <c r="V5" s="43"/>
      <c r="W5" s="44"/>
    </row>
    <row r="6" spans="2:23" x14ac:dyDescent="0.35">
      <c r="B6" s="45"/>
      <c r="C6" s="46"/>
      <c r="D6" s="46"/>
      <c r="E6" s="46"/>
      <c r="F6" s="46"/>
      <c r="G6" s="46"/>
      <c r="H6" s="46"/>
      <c r="I6" s="46"/>
      <c r="J6" s="46"/>
      <c r="K6" s="46"/>
      <c r="L6" s="46"/>
      <c r="M6" s="46"/>
      <c r="N6" s="46"/>
      <c r="O6" s="46"/>
      <c r="P6" s="46"/>
      <c r="Q6" s="46"/>
      <c r="R6" s="46"/>
      <c r="S6" s="46"/>
      <c r="T6" s="46"/>
      <c r="U6" s="46"/>
      <c r="V6" s="46"/>
      <c r="W6" s="47"/>
    </row>
    <row r="7" spans="2:23" x14ac:dyDescent="0.35">
      <c r="B7" s="45"/>
      <c r="C7" s="46"/>
      <c r="D7" s="46"/>
      <c r="E7" s="46"/>
      <c r="F7" s="46"/>
      <c r="G7" s="46"/>
      <c r="H7" s="46"/>
      <c r="I7" s="46"/>
      <c r="J7" s="46"/>
      <c r="K7" s="46"/>
      <c r="L7" s="46"/>
      <c r="M7" s="46"/>
      <c r="N7" s="46"/>
      <c r="O7" s="46"/>
      <c r="P7" s="46"/>
      <c r="Q7" s="46"/>
      <c r="R7" s="46"/>
      <c r="S7" s="46"/>
      <c r="T7" s="46"/>
      <c r="U7" s="46"/>
      <c r="V7" s="46"/>
      <c r="W7" s="47"/>
    </row>
    <row r="8" spans="2:23" x14ac:dyDescent="0.35">
      <c r="B8" s="45"/>
      <c r="C8" s="46"/>
      <c r="D8" s="46"/>
      <c r="E8" s="46"/>
      <c r="F8" s="46"/>
      <c r="G8" s="46"/>
      <c r="H8" s="46"/>
      <c r="I8" s="46"/>
      <c r="J8" s="46"/>
      <c r="K8" s="46"/>
      <c r="L8" s="46"/>
      <c r="M8" s="46"/>
      <c r="N8" s="46"/>
      <c r="O8" s="46"/>
      <c r="P8" s="46"/>
      <c r="Q8" s="46"/>
      <c r="R8" s="46"/>
      <c r="S8" s="46"/>
      <c r="T8" s="46"/>
      <c r="U8" s="46"/>
      <c r="V8" s="46"/>
      <c r="W8" s="47"/>
    </row>
    <row r="9" spans="2:23" x14ac:dyDescent="0.35">
      <c r="B9" s="45"/>
      <c r="C9" s="46"/>
      <c r="D9" s="46"/>
      <c r="E9" s="46"/>
      <c r="F9" s="46"/>
      <c r="G9" s="46"/>
      <c r="H9" s="46"/>
      <c r="I9" s="46"/>
      <c r="J9" s="46"/>
      <c r="K9" s="46"/>
      <c r="L9" s="46"/>
      <c r="M9" s="46"/>
      <c r="N9" s="46"/>
      <c r="O9" s="46"/>
      <c r="P9" s="46"/>
      <c r="Q9" s="46"/>
      <c r="R9" s="46"/>
      <c r="S9" s="46"/>
      <c r="T9" s="46"/>
      <c r="U9" s="46"/>
      <c r="V9" s="46"/>
      <c r="W9" s="47"/>
    </row>
    <row r="10" spans="2:23" x14ac:dyDescent="0.35">
      <c r="B10" s="45"/>
      <c r="C10" s="46"/>
      <c r="D10" s="46"/>
      <c r="E10" s="46"/>
      <c r="F10" s="46"/>
      <c r="G10" s="46"/>
      <c r="H10" s="46"/>
      <c r="I10" s="46"/>
      <c r="J10" s="46"/>
      <c r="K10" s="46"/>
      <c r="L10" s="46"/>
      <c r="M10" s="46"/>
      <c r="N10" s="46"/>
      <c r="O10" s="46"/>
      <c r="P10" s="46"/>
      <c r="Q10" s="46"/>
      <c r="R10" s="46"/>
      <c r="S10" s="46"/>
      <c r="T10" s="46"/>
      <c r="U10" s="46"/>
      <c r="V10" s="46"/>
      <c r="W10" s="47"/>
    </row>
    <row r="11" spans="2:23" x14ac:dyDescent="0.35">
      <c r="B11" s="45"/>
      <c r="C11" s="46"/>
      <c r="D11" s="46"/>
      <c r="E11" s="46"/>
      <c r="F11" s="46"/>
      <c r="G11" s="46"/>
      <c r="H11" s="46"/>
      <c r="I11" s="46"/>
      <c r="J11" s="46"/>
      <c r="K11" s="46"/>
      <c r="L11" s="46"/>
      <c r="M11" s="46"/>
      <c r="N11" s="46"/>
      <c r="O11" s="46"/>
      <c r="P11" s="46"/>
      <c r="Q11" s="46"/>
      <c r="R11" s="46"/>
      <c r="S11" s="46"/>
      <c r="T11" s="46"/>
      <c r="U11" s="46"/>
      <c r="V11" s="46"/>
      <c r="W11" s="47"/>
    </row>
    <row r="12" spans="2:23" x14ac:dyDescent="0.35">
      <c r="B12" s="45"/>
      <c r="C12" s="46"/>
      <c r="D12" s="46"/>
      <c r="E12" s="46"/>
      <c r="F12" s="46"/>
      <c r="G12" s="46"/>
      <c r="H12" s="46"/>
      <c r="I12" s="46"/>
      <c r="J12" s="46"/>
      <c r="K12" s="46"/>
      <c r="L12" s="46"/>
      <c r="M12" s="46"/>
      <c r="N12" s="46"/>
      <c r="O12" s="46"/>
      <c r="P12" s="46"/>
      <c r="Q12" s="46"/>
      <c r="R12" s="46"/>
      <c r="S12" s="46"/>
      <c r="T12" s="46"/>
      <c r="U12" s="46"/>
      <c r="V12" s="46"/>
      <c r="W12" s="47"/>
    </row>
    <row r="13" spans="2:23" x14ac:dyDescent="0.35">
      <c r="B13" s="45"/>
      <c r="C13" s="46"/>
      <c r="D13" s="46"/>
      <c r="E13" s="46"/>
      <c r="F13" s="46"/>
      <c r="G13" s="46"/>
      <c r="H13" s="46"/>
      <c r="I13" s="46"/>
      <c r="J13" s="46"/>
      <c r="K13" s="46"/>
      <c r="L13" s="46"/>
      <c r="M13" s="46"/>
      <c r="N13" s="46"/>
      <c r="O13" s="46"/>
      <c r="P13" s="46"/>
      <c r="Q13" s="46"/>
      <c r="R13" s="46"/>
      <c r="S13" s="46"/>
      <c r="T13" s="46"/>
      <c r="U13" s="46"/>
      <c r="V13" s="46"/>
      <c r="W13" s="47"/>
    </row>
    <row r="14" spans="2:23" x14ac:dyDescent="0.35">
      <c r="B14" s="45"/>
      <c r="C14" s="46"/>
      <c r="D14" s="46"/>
      <c r="E14" s="46"/>
      <c r="F14" s="46"/>
      <c r="G14" s="46"/>
      <c r="H14" s="46"/>
      <c r="I14" s="46"/>
      <c r="J14" s="46"/>
      <c r="K14" s="46"/>
      <c r="L14" s="46"/>
      <c r="M14" s="46"/>
      <c r="N14" s="46"/>
      <c r="O14" s="46"/>
      <c r="P14" s="46"/>
      <c r="Q14" s="46"/>
      <c r="R14" s="46"/>
      <c r="S14" s="46"/>
      <c r="T14" s="46"/>
      <c r="U14" s="46"/>
      <c r="V14" s="46"/>
      <c r="W14" s="47"/>
    </row>
    <row r="15" spans="2:23" x14ac:dyDescent="0.35">
      <c r="B15" s="45"/>
      <c r="C15" s="46"/>
      <c r="D15" s="46"/>
      <c r="E15" s="46"/>
      <c r="F15" s="46"/>
      <c r="G15" s="46"/>
      <c r="H15" s="46"/>
      <c r="I15" s="46"/>
      <c r="J15" s="46"/>
      <c r="K15" s="46"/>
      <c r="L15" s="46"/>
      <c r="M15" s="46"/>
      <c r="N15" s="46"/>
      <c r="O15" s="46"/>
      <c r="P15" s="46"/>
      <c r="Q15" s="46"/>
      <c r="R15" s="46"/>
      <c r="S15" s="46"/>
      <c r="T15" s="46"/>
      <c r="U15" s="46"/>
      <c r="V15" s="46"/>
      <c r="W15" s="47"/>
    </row>
    <row r="16" spans="2:23" x14ac:dyDescent="0.35">
      <c r="B16" s="45"/>
      <c r="C16" s="46"/>
      <c r="D16" s="46"/>
      <c r="E16" s="46"/>
      <c r="F16" s="46"/>
      <c r="G16" s="46"/>
      <c r="H16" s="46"/>
      <c r="I16" s="46"/>
      <c r="J16" s="46"/>
      <c r="K16" s="46"/>
      <c r="L16" s="46"/>
      <c r="M16" s="46"/>
      <c r="N16" s="46"/>
      <c r="O16" s="46"/>
      <c r="P16" s="46"/>
      <c r="Q16" s="46"/>
      <c r="R16" s="46"/>
      <c r="S16" s="46"/>
      <c r="T16" s="46"/>
      <c r="U16" s="46"/>
      <c r="V16" s="46"/>
      <c r="W16" s="47"/>
    </row>
    <row r="17" spans="2:23" x14ac:dyDescent="0.35">
      <c r="B17" s="45"/>
      <c r="C17" s="46"/>
      <c r="D17" s="46"/>
      <c r="E17" s="46"/>
      <c r="F17" s="46"/>
      <c r="G17" s="46"/>
      <c r="H17" s="46"/>
      <c r="I17" s="46"/>
      <c r="J17" s="46"/>
      <c r="K17" s="46"/>
      <c r="L17" s="46"/>
      <c r="M17" s="46"/>
      <c r="N17" s="46"/>
      <c r="O17" s="46"/>
      <c r="P17" s="46"/>
      <c r="Q17" s="46"/>
      <c r="R17" s="46"/>
      <c r="S17" s="46"/>
      <c r="T17" s="46"/>
      <c r="U17" s="46"/>
      <c r="V17" s="46"/>
      <c r="W17" s="47"/>
    </row>
    <row r="18" spans="2:23" x14ac:dyDescent="0.35">
      <c r="B18" s="45"/>
      <c r="C18" s="46"/>
      <c r="D18" s="46"/>
      <c r="E18" s="46"/>
      <c r="F18" s="46"/>
      <c r="G18" s="46"/>
      <c r="H18" s="46"/>
      <c r="I18" s="46"/>
      <c r="J18" s="46"/>
      <c r="K18" s="46"/>
      <c r="L18" s="46"/>
      <c r="M18" s="46"/>
      <c r="N18" s="46"/>
      <c r="O18" s="46"/>
      <c r="P18" s="46"/>
      <c r="Q18" s="46"/>
      <c r="R18" s="46"/>
      <c r="S18" s="46"/>
      <c r="T18" s="46"/>
      <c r="U18" s="46"/>
      <c r="V18" s="46"/>
      <c r="W18" s="47"/>
    </row>
    <row r="19" spans="2:23" x14ac:dyDescent="0.35">
      <c r="B19" s="45"/>
      <c r="C19" s="46"/>
      <c r="D19" s="46"/>
      <c r="E19" s="46"/>
      <c r="F19" s="46"/>
      <c r="G19" s="46"/>
      <c r="H19" s="46"/>
      <c r="I19" s="46"/>
      <c r="J19" s="46"/>
      <c r="K19" s="46"/>
      <c r="L19" s="46"/>
      <c r="M19" s="46"/>
      <c r="N19" s="46"/>
      <c r="O19" s="46"/>
      <c r="P19" s="46"/>
      <c r="Q19" s="46"/>
      <c r="R19" s="46"/>
      <c r="S19" s="46"/>
      <c r="T19" s="46"/>
      <c r="U19" s="46"/>
      <c r="V19" s="46"/>
      <c r="W19" s="47"/>
    </row>
    <row r="20" spans="2:23" x14ac:dyDescent="0.35">
      <c r="B20" s="45"/>
      <c r="C20" s="46"/>
      <c r="D20" s="46"/>
      <c r="E20" s="46"/>
      <c r="F20" s="46"/>
      <c r="G20" s="46"/>
      <c r="H20" s="46"/>
      <c r="I20" s="46"/>
      <c r="J20" s="46"/>
      <c r="K20" s="46"/>
      <c r="L20" s="46"/>
      <c r="M20" s="46"/>
      <c r="N20" s="46"/>
      <c r="O20" s="46"/>
      <c r="P20" s="46"/>
      <c r="Q20" s="46"/>
      <c r="R20" s="46"/>
      <c r="S20" s="46"/>
      <c r="T20" s="46"/>
      <c r="U20" s="46"/>
      <c r="V20" s="46"/>
      <c r="W20" s="47"/>
    </row>
    <row r="21" spans="2:23" x14ac:dyDescent="0.35">
      <c r="B21" s="45"/>
      <c r="C21" s="46"/>
      <c r="D21" s="46"/>
      <c r="E21" s="46"/>
      <c r="F21" s="46"/>
      <c r="G21" s="46"/>
      <c r="H21" s="46"/>
      <c r="I21" s="46"/>
      <c r="J21" s="46"/>
      <c r="K21" s="46"/>
      <c r="L21" s="46"/>
      <c r="M21" s="46"/>
      <c r="N21" s="46"/>
      <c r="O21" s="46"/>
      <c r="P21" s="46"/>
      <c r="Q21" s="46"/>
      <c r="R21" s="46"/>
      <c r="S21" s="46"/>
      <c r="T21" s="46"/>
      <c r="U21" s="46"/>
      <c r="V21" s="46"/>
      <c r="W21" s="47"/>
    </row>
    <row r="22" spans="2:23" x14ac:dyDescent="0.35">
      <c r="B22" s="45"/>
      <c r="C22" s="46"/>
      <c r="D22" s="46"/>
      <c r="E22" s="46"/>
      <c r="F22" s="46"/>
      <c r="G22" s="46"/>
      <c r="H22" s="46"/>
      <c r="I22" s="46"/>
      <c r="J22" s="46"/>
      <c r="K22" s="46"/>
      <c r="L22" s="46"/>
      <c r="M22" s="46"/>
      <c r="N22" s="46"/>
      <c r="O22" s="46"/>
      <c r="P22" s="46"/>
      <c r="Q22" s="46"/>
      <c r="R22" s="46"/>
      <c r="S22" s="46"/>
      <c r="T22" s="46"/>
      <c r="U22" s="46"/>
      <c r="V22" s="46"/>
      <c r="W22" s="47"/>
    </row>
    <row r="23" spans="2:23" x14ac:dyDescent="0.35">
      <c r="B23" s="45"/>
      <c r="C23" s="46"/>
      <c r="D23" s="46"/>
      <c r="E23" s="46"/>
      <c r="F23" s="46"/>
      <c r="G23" s="46"/>
      <c r="H23" s="46"/>
      <c r="I23" s="46"/>
      <c r="J23" s="46"/>
      <c r="K23" s="46"/>
      <c r="L23" s="46"/>
      <c r="M23" s="46"/>
      <c r="N23" s="46"/>
      <c r="O23" s="46"/>
      <c r="P23" s="46"/>
      <c r="Q23" s="46"/>
      <c r="R23" s="46"/>
      <c r="S23" s="46"/>
      <c r="T23" s="46"/>
      <c r="U23" s="46"/>
      <c r="V23" s="46"/>
      <c r="W23" s="47"/>
    </row>
    <row r="24" spans="2:23" ht="15" thickBot="1" x14ac:dyDescent="0.4">
      <c r="B24" s="48"/>
      <c r="C24" s="49"/>
      <c r="D24" s="49"/>
      <c r="E24" s="49"/>
      <c r="F24" s="49"/>
      <c r="G24" s="49"/>
      <c r="H24" s="49"/>
      <c r="I24" s="49"/>
      <c r="J24" s="49"/>
      <c r="K24" s="49"/>
      <c r="L24" s="49"/>
      <c r="M24" s="49"/>
      <c r="N24" s="49"/>
      <c r="O24" s="49"/>
      <c r="P24" s="49"/>
      <c r="Q24" s="49"/>
      <c r="R24" s="49"/>
      <c r="S24" s="49"/>
      <c r="T24" s="49"/>
      <c r="U24" s="49"/>
      <c r="V24" s="49"/>
      <c r="W24" s="50"/>
    </row>
    <row r="25" spans="2:23" ht="15" thickTop="1" x14ac:dyDescent="0.35"/>
  </sheetData>
  <mergeCells count="1">
    <mergeCell ref="B5:W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L65"/>
  <sheetViews>
    <sheetView tabSelected="1" zoomScale="85" zoomScaleNormal="85" workbookViewId="0">
      <selection activeCell="G35" sqref="G35"/>
    </sheetView>
  </sheetViews>
  <sheetFormatPr defaultColWidth="9.1796875" defaultRowHeight="14.5" x14ac:dyDescent="0.35"/>
  <cols>
    <col min="1" max="1" width="1.453125" style="3" customWidth="1"/>
    <col min="2" max="2" width="33.1796875" style="3" customWidth="1"/>
    <col min="3" max="3" width="12.1796875" style="3" bestFit="1" customWidth="1"/>
    <col min="4" max="6" width="12.90625" style="3" bestFit="1" customWidth="1"/>
    <col min="7" max="7" width="190.7265625" style="3" bestFit="1" customWidth="1"/>
    <col min="8" max="12" width="11.81640625" style="3" customWidth="1"/>
    <col min="13" max="16384" width="9.1796875" style="3"/>
  </cols>
  <sheetData>
    <row r="1" spans="2:12" x14ac:dyDescent="0.35">
      <c r="D1" s="52" t="s">
        <v>15</v>
      </c>
      <c r="E1" s="52"/>
      <c r="F1" s="52"/>
      <c r="G1" s="52"/>
      <c r="H1" s="52"/>
      <c r="I1" s="52"/>
      <c r="J1" s="52"/>
      <c r="K1" s="52"/>
      <c r="L1" s="52"/>
    </row>
    <row r="2" spans="2:12" x14ac:dyDescent="0.35">
      <c r="D2" s="52"/>
      <c r="E2" s="52"/>
      <c r="F2" s="52"/>
      <c r="G2" s="52"/>
      <c r="H2" s="52"/>
      <c r="I2" s="52"/>
      <c r="J2" s="52"/>
      <c r="K2" s="52"/>
      <c r="L2" s="52"/>
    </row>
    <row r="3" spans="2:12" x14ac:dyDescent="0.35">
      <c r="D3" s="52"/>
      <c r="E3" s="52"/>
      <c r="F3" s="52"/>
      <c r="G3" s="52"/>
      <c r="H3" s="52"/>
      <c r="I3" s="52"/>
      <c r="J3" s="52"/>
      <c r="K3" s="52"/>
      <c r="L3" s="52"/>
    </row>
    <row r="5" spans="2:12" x14ac:dyDescent="0.35">
      <c r="B5" s="2"/>
      <c r="C5" s="2" t="s">
        <v>16</v>
      </c>
      <c r="D5" s="26" t="s">
        <v>27</v>
      </c>
      <c r="E5" s="26" t="s">
        <v>28</v>
      </c>
      <c r="F5" s="26" t="s">
        <v>29</v>
      </c>
      <c r="G5" s="27" t="s">
        <v>30</v>
      </c>
    </row>
    <row r="6" spans="2:12" ht="16.5" customHeight="1" x14ac:dyDescent="0.35">
      <c r="B6" s="30" t="s">
        <v>18</v>
      </c>
      <c r="C6" s="29">
        <f>E28</f>
        <v>821.80000000000007</v>
      </c>
      <c r="D6" s="29">
        <f>E39</f>
        <v>3002.6</v>
      </c>
      <c r="E6" s="29">
        <f>E50</f>
        <v>1359.5</v>
      </c>
      <c r="F6" s="29">
        <f>E61</f>
        <v>2900.9</v>
      </c>
      <c r="G6" s="15" t="s">
        <v>25</v>
      </c>
    </row>
    <row r="7" spans="2:12" ht="18" customHeight="1" x14ac:dyDescent="0.35">
      <c r="B7" s="31" t="s">
        <v>17</v>
      </c>
      <c r="C7" s="28">
        <f>E29</f>
        <v>2086.2335718897543</v>
      </c>
      <c r="D7" s="28">
        <f>E40</f>
        <v>1397.9164324252313</v>
      </c>
      <c r="E7" s="28">
        <f>E51</f>
        <v>1296.6532894446486</v>
      </c>
      <c r="F7" s="28">
        <f>E62</f>
        <v>1097.0685787169498</v>
      </c>
      <c r="G7" s="15" t="s">
        <v>35</v>
      </c>
    </row>
    <row r="8" spans="2:12" ht="18" customHeight="1" x14ac:dyDescent="0.35">
      <c r="B8" s="32" t="s">
        <v>23</v>
      </c>
      <c r="C8" s="25">
        <v>753</v>
      </c>
      <c r="D8" s="25">
        <v>703</v>
      </c>
      <c r="E8" s="25">
        <v>701</v>
      </c>
      <c r="F8" s="25">
        <v>710</v>
      </c>
      <c r="G8" s="15" t="s">
        <v>36</v>
      </c>
    </row>
    <row r="9" spans="2:12" ht="18" customHeight="1" x14ac:dyDescent="0.35">
      <c r="B9" s="32" t="s">
        <v>8</v>
      </c>
      <c r="C9" s="25">
        <v>72</v>
      </c>
      <c r="D9" s="25">
        <v>48.4</v>
      </c>
      <c r="E9" s="25">
        <v>31</v>
      </c>
      <c r="F9" s="25">
        <v>18</v>
      </c>
      <c r="G9" s="15"/>
    </row>
    <row r="10" spans="2:12" ht="20.25" customHeight="1" thickBot="1" x14ac:dyDescent="0.4">
      <c r="B10" s="33" t="s">
        <v>31</v>
      </c>
      <c r="C10" s="25">
        <v>709</v>
      </c>
      <c r="D10" s="25">
        <v>87.4</v>
      </c>
      <c r="E10" s="25">
        <v>78</v>
      </c>
      <c r="F10" s="25">
        <v>78</v>
      </c>
      <c r="G10" s="15" t="s">
        <v>37</v>
      </c>
    </row>
    <row r="11" spans="2:12" ht="18" customHeight="1" x14ac:dyDescent="0.35">
      <c r="B11" s="34" t="s">
        <v>0</v>
      </c>
      <c r="C11" s="23">
        <f>C7-C8-C9-C10</f>
        <v>552.23357188975433</v>
      </c>
      <c r="D11" s="23">
        <f>D7-D8-D9-D10</f>
        <v>559.11643242523132</v>
      </c>
      <c r="E11" s="23">
        <f>E7-E8-E9-E10</f>
        <v>486.65328944464864</v>
      </c>
      <c r="F11" s="23">
        <f>F7-F8-F9-F10</f>
        <v>291.06857871694979</v>
      </c>
      <c r="G11" s="15"/>
    </row>
    <row r="12" spans="2:12" ht="16.5" customHeight="1" x14ac:dyDescent="0.35">
      <c r="B12" s="30" t="s">
        <v>9</v>
      </c>
      <c r="C12" s="16">
        <f>C11*C6/1000</f>
        <v>453.82554937900017</v>
      </c>
      <c r="D12" s="16">
        <f>D11*D6/1000</f>
        <v>1678.8029999999994</v>
      </c>
      <c r="E12" s="16">
        <f>E11*E6/1000</f>
        <v>661.60514699999976</v>
      </c>
      <c r="F12" s="16">
        <f>F11*F6/1000</f>
        <v>844.3608399999996</v>
      </c>
      <c r="G12" s="15"/>
    </row>
    <row r="13" spans="2:12" ht="18.75" customHeight="1" thickBot="1" x14ac:dyDescent="0.4">
      <c r="B13" s="35" t="s">
        <v>32</v>
      </c>
      <c r="C13" s="16">
        <v>156</v>
      </c>
      <c r="D13" s="16">
        <v>321</v>
      </c>
      <c r="E13" s="16">
        <v>162</v>
      </c>
      <c r="F13" s="16">
        <v>218</v>
      </c>
      <c r="G13" s="15" t="s">
        <v>26</v>
      </c>
    </row>
    <row r="14" spans="2:12" ht="17.25" customHeight="1" x14ac:dyDescent="0.35">
      <c r="B14" s="34" t="s">
        <v>10</v>
      </c>
      <c r="C14" s="36">
        <f>SUM(C12:C13)</f>
        <v>609.82554937900022</v>
      </c>
      <c r="D14" s="36">
        <f>SUM(D12:D13)</f>
        <v>1999.8029999999994</v>
      </c>
      <c r="E14" s="36">
        <f>SUM(E12:E13)</f>
        <v>823.60514699999976</v>
      </c>
      <c r="F14" s="36">
        <f>SUM(F12:F13)</f>
        <v>1062.3608399999996</v>
      </c>
      <c r="G14" s="15"/>
    </row>
    <row r="15" spans="2:12" ht="19" customHeight="1" x14ac:dyDescent="0.35">
      <c r="B15" s="37" t="s">
        <v>11</v>
      </c>
      <c r="C15" s="24" t="s">
        <v>12</v>
      </c>
      <c r="D15" s="24" t="s">
        <v>12</v>
      </c>
      <c r="E15" s="24" t="s">
        <v>12</v>
      </c>
      <c r="F15" s="24" t="s">
        <v>12</v>
      </c>
      <c r="G15" s="15"/>
    </row>
    <row r="16" spans="2:12" ht="15" thickBot="1" x14ac:dyDescent="0.4"/>
    <row r="17" spans="2:5" ht="15" thickTop="1" x14ac:dyDescent="0.35">
      <c r="B17" s="53" t="s">
        <v>24</v>
      </c>
      <c r="C17" s="54"/>
      <c r="D17" s="54"/>
      <c r="E17" s="55"/>
    </row>
    <row r="18" spans="2:5" ht="15" thickBot="1" x14ac:dyDescent="0.4">
      <c r="B18" s="56"/>
      <c r="C18" s="57"/>
      <c r="D18" s="57"/>
      <c r="E18" s="58"/>
    </row>
    <row r="19" spans="2:5" ht="7.5" customHeight="1" thickTop="1" x14ac:dyDescent="0.35">
      <c r="B19" s="4"/>
      <c r="C19" s="4"/>
      <c r="D19" s="4"/>
      <c r="E19" s="4"/>
    </row>
    <row r="20" spans="2:5" x14ac:dyDescent="0.35">
      <c r="B20" s="1" t="s">
        <v>16</v>
      </c>
      <c r="C20" s="51" t="s">
        <v>14</v>
      </c>
      <c r="D20" s="51" t="s">
        <v>2</v>
      </c>
      <c r="E20" s="51" t="s">
        <v>7</v>
      </c>
    </row>
    <row r="21" spans="2:5" x14ac:dyDescent="0.35">
      <c r="B21" s="1" t="s">
        <v>1</v>
      </c>
      <c r="C21" s="51"/>
      <c r="D21" s="51"/>
      <c r="E21" s="51"/>
    </row>
    <row r="22" spans="2:5" ht="14.5" customHeight="1" x14ac:dyDescent="0.35">
      <c r="B22" s="7" t="s">
        <v>3</v>
      </c>
      <c r="C22" s="18">
        <v>859</v>
      </c>
      <c r="D22" s="19">
        <v>295</v>
      </c>
      <c r="E22" s="20">
        <f>C22*D22/1000</f>
        <v>253.405</v>
      </c>
    </row>
    <row r="23" spans="2:5" ht="14.5" customHeight="1" x14ac:dyDescent="0.35">
      <c r="B23" s="7" t="s">
        <v>4</v>
      </c>
      <c r="C23" s="18">
        <v>2173</v>
      </c>
      <c r="D23" s="19">
        <v>293.7</v>
      </c>
      <c r="E23" s="20">
        <f>C23*D23/1000</f>
        <v>638.21010000000001</v>
      </c>
    </row>
    <row r="24" spans="2:5" ht="14.5" customHeight="1" x14ac:dyDescent="0.35">
      <c r="B24" s="7" t="s">
        <v>5</v>
      </c>
      <c r="C24" s="18">
        <v>8886.4999900000003</v>
      </c>
      <c r="D24" s="19">
        <v>62.1</v>
      </c>
      <c r="E24" s="20">
        <f>C24*D24/1000</f>
        <v>551.85164937900004</v>
      </c>
    </row>
    <row r="25" spans="2:5" ht="14.5" customHeight="1" x14ac:dyDescent="0.35">
      <c r="B25" s="7" t="s">
        <v>19</v>
      </c>
      <c r="C25" s="17"/>
      <c r="D25" s="19">
        <v>171</v>
      </c>
      <c r="E25" s="20">
        <v>131</v>
      </c>
    </row>
    <row r="26" spans="2:5" ht="14.5" customHeight="1" thickBot="1" x14ac:dyDescent="0.4">
      <c r="B26" s="5" t="s">
        <v>22</v>
      </c>
      <c r="C26" s="6"/>
      <c r="D26" s="6"/>
      <c r="E26" s="20">
        <v>140</v>
      </c>
    </row>
    <row r="27" spans="2:5" ht="14.5" customHeight="1" thickBot="1" x14ac:dyDescent="0.4">
      <c r="B27" s="8" t="s">
        <v>6</v>
      </c>
      <c r="C27" s="9"/>
      <c r="D27" s="9"/>
      <c r="E27" s="21">
        <f>SUM(E22:E26)</f>
        <v>1714.466749379</v>
      </c>
    </row>
    <row r="28" spans="2:5" ht="14.5" customHeight="1" thickBot="1" x14ac:dyDescent="0.4">
      <c r="B28" s="10" t="s">
        <v>21</v>
      </c>
      <c r="C28" s="11"/>
      <c r="D28" s="11"/>
      <c r="E28" s="19">
        <f>SUM(D22:D25)</f>
        <v>821.80000000000007</v>
      </c>
    </row>
    <row r="29" spans="2:5" ht="14.5" customHeight="1" x14ac:dyDescent="0.35">
      <c r="B29" s="12" t="s">
        <v>20</v>
      </c>
      <c r="C29" s="13"/>
      <c r="D29" s="13"/>
      <c r="E29" s="22">
        <f>(E27/E28*1000)</f>
        <v>2086.2335718897543</v>
      </c>
    </row>
    <row r="30" spans="2:5" ht="14.25" customHeight="1" x14ac:dyDescent="0.35"/>
    <row r="31" spans="2:5" x14ac:dyDescent="0.35">
      <c r="B31" s="1" t="s">
        <v>27</v>
      </c>
      <c r="C31" s="51" t="s">
        <v>14</v>
      </c>
      <c r="D31" s="51" t="s">
        <v>2</v>
      </c>
      <c r="E31" s="51" t="s">
        <v>7</v>
      </c>
    </row>
    <row r="32" spans="2:5" x14ac:dyDescent="0.35">
      <c r="B32" s="1" t="s">
        <v>1</v>
      </c>
      <c r="C32" s="51"/>
      <c r="D32" s="51"/>
      <c r="E32" s="51"/>
    </row>
    <row r="33" spans="2:5" ht="14.5" customHeight="1" x14ac:dyDescent="0.35">
      <c r="B33" s="7" t="s">
        <v>3</v>
      </c>
      <c r="C33" s="38">
        <v>861.9</v>
      </c>
      <c r="D33" s="39">
        <v>1401.5</v>
      </c>
      <c r="E33" s="40">
        <f>C33*D33/1000</f>
        <v>1207.9528499999999</v>
      </c>
    </row>
    <row r="34" spans="2:5" ht="14.5" customHeight="1" x14ac:dyDescent="0.35">
      <c r="B34" s="7" t="s">
        <v>4</v>
      </c>
      <c r="C34" s="38">
        <v>1525.2</v>
      </c>
      <c r="D34" s="39">
        <v>1092.4000000000001</v>
      </c>
      <c r="E34" s="40">
        <f>C34*D34/1000</f>
        <v>1666.1284800000003</v>
      </c>
    </row>
    <row r="35" spans="2:5" ht="14.5" customHeight="1" x14ac:dyDescent="0.35">
      <c r="B35" s="7" t="s">
        <v>5</v>
      </c>
      <c r="C35" s="38">
        <v>3891.5</v>
      </c>
      <c r="D35" s="39">
        <v>179.7</v>
      </c>
      <c r="E35" s="40">
        <f>C35*D35/1000</f>
        <v>699.30254999999988</v>
      </c>
    </row>
    <row r="36" spans="2:5" ht="14.5" customHeight="1" x14ac:dyDescent="0.35">
      <c r="B36" s="7" t="s">
        <v>19</v>
      </c>
      <c r="C36" s="17"/>
      <c r="D36" s="19">
        <v>329</v>
      </c>
      <c r="E36" s="20">
        <v>240</v>
      </c>
    </row>
    <row r="37" spans="2:5" ht="14.5" customHeight="1" thickBot="1" x14ac:dyDescent="0.4">
      <c r="B37" s="5" t="s">
        <v>22</v>
      </c>
      <c r="C37" s="6"/>
      <c r="D37" s="6"/>
      <c r="E37" s="20">
        <v>384</v>
      </c>
    </row>
    <row r="38" spans="2:5" ht="14.5" customHeight="1" thickBot="1" x14ac:dyDescent="0.4">
      <c r="B38" s="8" t="s">
        <v>6</v>
      </c>
      <c r="C38" s="9"/>
      <c r="D38" s="9"/>
      <c r="E38" s="21">
        <f>SUM(E33:E37)</f>
        <v>4197.3838799999994</v>
      </c>
    </row>
    <row r="39" spans="2:5" ht="14.5" customHeight="1" thickBot="1" x14ac:dyDescent="0.4">
      <c r="B39" s="10" t="s">
        <v>21</v>
      </c>
      <c r="C39" s="11"/>
      <c r="D39" s="11"/>
      <c r="E39" s="19">
        <f>SUM(D33:D36)</f>
        <v>3002.6</v>
      </c>
    </row>
    <row r="40" spans="2:5" ht="14.5" customHeight="1" x14ac:dyDescent="0.35">
      <c r="B40" s="12" t="s">
        <v>20</v>
      </c>
      <c r="C40" s="13"/>
      <c r="D40" s="13"/>
      <c r="E40" s="22">
        <f>(E38/E39*1000)</f>
        <v>1397.9164324252313</v>
      </c>
    </row>
    <row r="42" spans="2:5" x14ac:dyDescent="0.35">
      <c r="B42" s="1" t="s">
        <v>28</v>
      </c>
      <c r="C42" s="51" t="s">
        <v>14</v>
      </c>
      <c r="D42" s="51" t="s">
        <v>2</v>
      </c>
      <c r="E42" s="51" t="s">
        <v>7</v>
      </c>
    </row>
    <row r="43" spans="2:5" x14ac:dyDescent="0.35">
      <c r="B43" s="1" t="s">
        <v>1</v>
      </c>
      <c r="C43" s="51"/>
      <c r="D43" s="51"/>
      <c r="E43" s="51"/>
    </row>
    <row r="44" spans="2:5" ht="14.5" customHeight="1" x14ac:dyDescent="0.35">
      <c r="B44" s="7" t="s">
        <v>3</v>
      </c>
      <c r="C44" s="38">
        <v>833</v>
      </c>
      <c r="D44" s="39">
        <v>611.5</v>
      </c>
      <c r="E44" s="41">
        <f>C44*D44/1000</f>
        <v>509.37950000000001</v>
      </c>
    </row>
    <row r="45" spans="2:5" ht="14.5" customHeight="1" x14ac:dyDescent="0.35">
      <c r="B45" s="7" t="s">
        <v>4</v>
      </c>
      <c r="C45" s="38">
        <v>1400.5</v>
      </c>
      <c r="D45" s="39">
        <v>534.70000000000005</v>
      </c>
      <c r="E45" s="41">
        <f>C45*D45/1000</f>
        <v>748.84735000000012</v>
      </c>
    </row>
    <row r="46" spans="2:5" ht="14.5" customHeight="1" x14ac:dyDescent="0.35">
      <c r="B46" s="7" t="s">
        <v>5</v>
      </c>
      <c r="C46" s="38">
        <v>2855.49</v>
      </c>
      <c r="D46" s="39">
        <v>85.3</v>
      </c>
      <c r="E46" s="41">
        <f>C46*D46/1000</f>
        <v>243.57329699999997</v>
      </c>
    </row>
    <row r="47" spans="2:5" ht="14.5" customHeight="1" x14ac:dyDescent="0.35">
      <c r="B47" s="7" t="s">
        <v>19</v>
      </c>
      <c r="C47" s="17"/>
      <c r="D47" s="19">
        <v>128</v>
      </c>
      <c r="E47" s="20">
        <v>96</v>
      </c>
    </row>
    <row r="48" spans="2:5" ht="14.5" customHeight="1" thickBot="1" x14ac:dyDescent="0.4">
      <c r="B48" s="5" t="s">
        <v>22</v>
      </c>
      <c r="C48" s="6"/>
      <c r="D48" s="6"/>
      <c r="E48" s="20">
        <v>165</v>
      </c>
    </row>
    <row r="49" spans="2:5" ht="14.5" customHeight="1" thickBot="1" x14ac:dyDescent="0.4">
      <c r="B49" s="8" t="s">
        <v>6</v>
      </c>
      <c r="C49" s="9"/>
      <c r="D49" s="9"/>
      <c r="E49" s="21">
        <f>SUM(E44:E48)</f>
        <v>1762.8001469999999</v>
      </c>
    </row>
    <row r="50" spans="2:5" ht="14.5" customHeight="1" thickBot="1" x14ac:dyDescent="0.4">
      <c r="B50" s="10" t="s">
        <v>21</v>
      </c>
      <c r="C50" s="11"/>
      <c r="D50" s="11"/>
      <c r="E50" s="19">
        <f>SUM(D44:D47)</f>
        <v>1359.5</v>
      </c>
    </row>
    <row r="51" spans="2:5" ht="14.5" customHeight="1" x14ac:dyDescent="0.35">
      <c r="B51" s="12" t="s">
        <v>20</v>
      </c>
      <c r="C51" s="13"/>
      <c r="D51" s="13"/>
      <c r="E51" s="22">
        <f>(E49/E50*1000)</f>
        <v>1296.6532894446486</v>
      </c>
    </row>
    <row r="53" spans="2:5" x14ac:dyDescent="0.35">
      <c r="B53" s="1" t="s">
        <v>29</v>
      </c>
      <c r="C53" s="51" t="s">
        <v>14</v>
      </c>
      <c r="D53" s="51" t="s">
        <v>2</v>
      </c>
      <c r="E53" s="51" t="s">
        <v>7</v>
      </c>
    </row>
    <row r="54" spans="2:5" x14ac:dyDescent="0.35">
      <c r="B54" s="1" t="s">
        <v>1</v>
      </c>
      <c r="C54" s="51"/>
      <c r="D54" s="51"/>
      <c r="E54" s="51"/>
    </row>
    <row r="55" spans="2:5" ht="14.5" customHeight="1" x14ac:dyDescent="0.35">
      <c r="B55" s="7" t="s">
        <v>3</v>
      </c>
      <c r="C55" s="18">
        <v>875</v>
      </c>
      <c r="D55" s="19">
        <v>1305</v>
      </c>
      <c r="E55" s="20">
        <f>C55*D55/1000</f>
        <v>1141.875</v>
      </c>
    </row>
    <row r="56" spans="2:5" ht="14.5" customHeight="1" x14ac:dyDescent="0.35">
      <c r="B56" s="7" t="s">
        <v>4</v>
      </c>
      <c r="C56" s="18">
        <v>1043</v>
      </c>
      <c r="D56" s="19">
        <v>960</v>
      </c>
      <c r="E56" s="20">
        <f>C56*D56/1000</f>
        <v>1001.28</v>
      </c>
    </row>
    <row r="57" spans="2:5" ht="14.5" customHeight="1" x14ac:dyDescent="0.35">
      <c r="B57" s="7" t="s">
        <v>5</v>
      </c>
      <c r="C57" s="18">
        <v>2227.6</v>
      </c>
      <c r="D57" s="19">
        <v>164.9</v>
      </c>
      <c r="E57" s="20">
        <f>C57*D57/1000</f>
        <v>367.33123999999998</v>
      </c>
    </row>
    <row r="58" spans="2:5" ht="14.5" customHeight="1" x14ac:dyDescent="0.35">
      <c r="B58" s="7" t="s">
        <v>19</v>
      </c>
      <c r="C58" s="17"/>
      <c r="D58" s="19">
        <v>471</v>
      </c>
      <c r="E58" s="20">
        <v>235</v>
      </c>
    </row>
    <row r="59" spans="2:5" ht="14.5" customHeight="1" thickBot="1" x14ac:dyDescent="0.4">
      <c r="B59" s="5" t="s">
        <v>22</v>
      </c>
      <c r="C59" s="6"/>
      <c r="D59" s="6"/>
      <c r="E59" s="20">
        <v>437</v>
      </c>
    </row>
    <row r="60" spans="2:5" ht="14.5" customHeight="1" thickBot="1" x14ac:dyDescent="0.4">
      <c r="B60" s="8" t="s">
        <v>6</v>
      </c>
      <c r="C60" s="9"/>
      <c r="D60" s="9"/>
      <c r="E60" s="21">
        <f>SUM(E55:E59)</f>
        <v>3182.4862399999997</v>
      </c>
    </row>
    <row r="61" spans="2:5" ht="14.5" customHeight="1" thickBot="1" x14ac:dyDescent="0.4">
      <c r="B61" s="10" t="s">
        <v>21</v>
      </c>
      <c r="C61" s="11"/>
      <c r="D61" s="11"/>
      <c r="E61" s="19">
        <f>SUM(D55:D58)</f>
        <v>2900.9</v>
      </c>
    </row>
    <row r="62" spans="2:5" ht="14.5" customHeight="1" x14ac:dyDescent="0.35">
      <c r="B62" s="12" t="s">
        <v>20</v>
      </c>
      <c r="C62" s="13"/>
      <c r="D62" s="13"/>
      <c r="E62" s="22">
        <f>(E60/E61*1000)</f>
        <v>1097.0685787169498</v>
      </c>
    </row>
    <row r="64" spans="2:5" x14ac:dyDescent="0.35">
      <c r="B64" s="14" t="s">
        <v>33</v>
      </c>
    </row>
    <row r="65" spans="2:2" x14ac:dyDescent="0.35">
      <c r="B65" s="14" t="s">
        <v>34</v>
      </c>
    </row>
  </sheetData>
  <mergeCells count="14">
    <mergeCell ref="C42:C43"/>
    <mergeCell ref="D42:D43"/>
    <mergeCell ref="E42:E43"/>
    <mergeCell ref="C53:C54"/>
    <mergeCell ref="D53:D54"/>
    <mergeCell ref="E53:E54"/>
    <mergeCell ref="C31:C32"/>
    <mergeCell ref="D31:D32"/>
    <mergeCell ref="E31:E32"/>
    <mergeCell ref="D1:L3"/>
    <mergeCell ref="C20:C21"/>
    <mergeCell ref="D20:D21"/>
    <mergeCell ref="E20:E21"/>
    <mergeCell ref="B17:E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Simplified earnings PGM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Waterworth, Emma</cp:lastModifiedBy>
  <dcterms:created xsi:type="dcterms:W3CDTF">2019-07-30T14:27:33Z</dcterms:created>
  <dcterms:modified xsi:type="dcterms:W3CDTF">2020-12-11T10:13:00Z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