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angloamerican.sharepoint.com/sites/InvestorRelations2/Shared Documents/General/2025/FY 2025/Presentation/FINAL/"/>
    </mc:Choice>
  </mc:AlternateContent>
  <xr:revisionPtr revIDLastSave="0" documentId="8_{186DEE8A-29E3-4B7A-9D73-A74543EB58DF}" xr6:coauthVersionLast="47" xr6:coauthVersionMax="47" xr10:uidLastSave="{00000000-0000-0000-0000-000000000000}"/>
  <bookViews>
    <workbookView xWindow="-5655" yWindow="-21600" windowWidth="26010" windowHeight="20985" tabRatio="835" xr2:uid="{F23E6CD4-2690-406C-94F1-D42A95F53635}"/>
  </bookViews>
  <sheets>
    <sheet name="Disclaimer" sheetId="4" r:id="rId1"/>
    <sheet name="FY 25 Simplified earnings by BU" sheetId="10" r:id="rId2"/>
    <sheet name=" Earnings Footnotes" sheetId="5" r:id="rId3"/>
    <sheet name="Guidance" sheetId="7" r:id="rId4"/>
    <sheet name="Guidance Footnote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0" l="1"/>
  <c r="I10" i="10" l="1"/>
  <c r="I7" i="10"/>
  <c r="C33" i="10"/>
  <c r="C32" i="10"/>
  <c r="C31" i="10"/>
  <c r="C30" i="10"/>
  <c r="C29" i="10"/>
  <c r="C28" i="10"/>
  <c r="C11" i="10"/>
  <c r="C10" i="10"/>
  <c r="C7" i="10"/>
  <c r="C14" i="10" l="1"/>
  <c r="C15" i="10" s="1"/>
  <c r="H14" i="10"/>
  <c r="H18" i="10" l="1"/>
  <c r="D7" i="10"/>
  <c r="D34" i="10"/>
  <c r="E34" i="10"/>
  <c r="C34" i="10" l="1"/>
  <c r="D9" i="10"/>
  <c r="D8" i="10"/>
  <c r="D10" i="10" l="1"/>
  <c r="D14" i="10" s="1"/>
  <c r="D15" i="10" s="1"/>
  <c r="C9" i="10" l="1"/>
  <c r="D44" i="10"/>
  <c r="H7" i="10" s="1"/>
  <c r="H8" i="10" s="1"/>
  <c r="F17" i="10"/>
  <c r="E14" i="10"/>
  <c r="E15" i="10" s="1"/>
  <c r="I14" i="10" l="1"/>
  <c r="I18" i="10" s="1"/>
  <c r="I8" i="10"/>
  <c r="E17" i="10"/>
  <c r="K18" i="10" l="1"/>
  <c r="C17" i="10" l="1"/>
  <c r="D17" i="10" l="1"/>
  <c r="K17" i="10" l="1"/>
  <c r="K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Greenberg, Robert</author>
    <author>Jarman, Michelle</author>
    <author>Waterworth, Emma</author>
  </authors>
  <commentList>
    <comment ref="E6" authorId="0" shapeId="0" xr:uid="{D7245C47-495C-40B7-A17B-8DA86E407019}">
      <text>
        <r>
          <rPr>
            <sz val="9"/>
            <color indexed="81"/>
            <rFont val="Tahoma"/>
            <family val="2"/>
          </rPr>
          <t>Footnote 5</t>
        </r>
      </text>
    </comment>
    <comment ref="H6" authorId="0" shapeId="0" xr:uid="{DCB5A81E-1E2E-4244-8847-DCFB60EE49E0}">
      <text>
        <r>
          <rPr>
            <sz val="9"/>
            <color indexed="81"/>
            <rFont val="Tahoma"/>
            <family val="2"/>
          </rPr>
          <t>Footnote 6</t>
        </r>
      </text>
    </comment>
    <comment ref="C7" authorId="1" shapeId="0" xr:uid="{4A285BB7-20AA-4B5A-A7C3-A75208D912A7}">
      <text>
        <r>
          <rPr>
            <sz val="9"/>
            <color indexed="81"/>
            <rFont val="Tahoma"/>
            <family val="2"/>
          </rPr>
          <t>Footnote 7</t>
        </r>
      </text>
    </comment>
    <comment ref="D7" authorId="1" shapeId="0" xr:uid="{D6C7EE62-9B96-4EF0-892C-3FB15771156A}">
      <text>
        <r>
          <rPr>
            <sz val="9"/>
            <color indexed="81"/>
            <rFont val="Tahoma"/>
            <family val="2"/>
          </rPr>
          <t>Footnote 8</t>
        </r>
      </text>
    </comment>
    <comment ref="H7" authorId="0" shapeId="0" xr:uid="{E6960713-DFE1-4559-9C8E-3A6473421A62}">
      <text>
        <r>
          <rPr>
            <sz val="9"/>
            <color indexed="81"/>
            <rFont val="Tahoma"/>
            <family val="2"/>
          </rPr>
          <t>Footnote 9</t>
        </r>
      </text>
    </comment>
    <comment ref="I7" authorId="1" shapeId="0" xr:uid="{882B03EC-0B32-4556-B89A-BB49B1065501}">
      <text>
        <r>
          <rPr>
            <sz val="9"/>
            <color indexed="81"/>
            <rFont val="Tahoma"/>
            <family val="2"/>
          </rPr>
          <t>Footnote 7</t>
        </r>
      </text>
    </comment>
    <comment ref="D8" authorId="2" shapeId="0" xr:uid="{491FCE20-4295-4429-B788-ABA8CF7C0CC2}">
      <text>
        <r>
          <rPr>
            <sz val="9"/>
            <color indexed="81"/>
            <rFont val="Tahoma"/>
            <family val="2"/>
          </rPr>
          <t>Footnote 10</t>
        </r>
      </text>
    </comment>
    <comment ref="H8" authorId="0" shapeId="0" xr:uid="{F95005D6-AAE8-4089-A584-58D9BD1E7AB9}">
      <text>
        <r>
          <rPr>
            <sz val="9"/>
            <color indexed="81"/>
            <rFont val="Tahoma"/>
            <family val="2"/>
          </rPr>
          <t>Footnote 11</t>
        </r>
      </text>
    </comment>
    <comment ref="C9" authorId="0" shapeId="0" xr:uid="{6E667DE2-12E0-4DAB-84D6-3D7A9693B2F1}">
      <text>
        <r>
          <rPr>
            <sz val="9"/>
            <color indexed="81"/>
            <rFont val="Tahoma"/>
            <family val="2"/>
          </rPr>
          <t>Footnote 12</t>
        </r>
      </text>
    </comment>
    <comment ref="D9" authorId="0" shapeId="0" xr:uid="{22FD2066-0CF3-4FF8-B078-4B4BA971BBCE}">
      <text>
        <r>
          <rPr>
            <sz val="9"/>
            <color indexed="81"/>
            <rFont val="Tahoma"/>
            <family val="2"/>
          </rPr>
          <t>Footnote 13</t>
        </r>
      </text>
    </comment>
    <comment ref="E10" authorId="0" shapeId="0" xr:uid="{C32B27C0-885B-4D5A-ADE4-D60F1DC90748}">
      <text>
        <r>
          <rPr>
            <sz val="9"/>
            <color indexed="81"/>
            <rFont val="Tahoma"/>
            <family val="2"/>
          </rPr>
          <t>Footnote 14</t>
        </r>
      </text>
    </comment>
    <comment ref="H10" authorId="0" shapeId="0" xr:uid="{700D56FD-FEA2-46A4-B5D1-F2ECD3F7ADE1}">
      <text>
        <r>
          <rPr>
            <sz val="9"/>
            <color indexed="81"/>
            <rFont val="Tahoma"/>
            <family val="2"/>
          </rPr>
          <t>Footnote 15</t>
        </r>
      </text>
    </comment>
    <comment ref="C12" authorId="2" shapeId="0" xr:uid="{88DD05D4-E604-48A0-B49B-4E8BD8DE5A1A}">
      <text>
        <r>
          <rPr>
            <sz val="9"/>
            <color indexed="81"/>
            <rFont val="Tahoma"/>
            <family val="2"/>
          </rPr>
          <t>Footnote 16</t>
        </r>
      </text>
    </comment>
    <comment ref="D12" authorId="2" shapeId="0" xr:uid="{1062AF5A-A1FE-4E0C-98E9-9D914A00466B}">
      <text>
        <r>
          <rPr>
            <sz val="9"/>
            <color indexed="81"/>
            <rFont val="Tahoma"/>
            <family val="2"/>
          </rPr>
          <t>Footnote 17</t>
        </r>
      </text>
    </comment>
    <comment ref="I12" authorId="2" shapeId="0" xr:uid="{C84A1327-C120-45BD-9FA9-C699B812C878}">
      <text>
        <r>
          <rPr>
            <sz val="9"/>
            <color indexed="81"/>
            <rFont val="Tahoma"/>
            <family val="2"/>
          </rPr>
          <t>Footnote 18</t>
        </r>
      </text>
    </comment>
    <comment ref="C13" authorId="2" shapeId="0" xr:uid="{FB3950D5-55F4-4212-9099-7448A2085F4B}">
      <text>
        <r>
          <rPr>
            <sz val="9"/>
            <color indexed="81"/>
            <rFont val="Tahoma"/>
            <family val="2"/>
          </rPr>
          <t>Footnote 20</t>
        </r>
      </text>
    </comment>
    <comment ref="D13" authorId="0" shapeId="0" xr:uid="{B1F7BC96-14E1-45CB-B10F-E11B0302ECC4}">
      <text>
        <r>
          <rPr>
            <sz val="9"/>
            <color indexed="81"/>
            <rFont val="Tahoma"/>
            <family val="2"/>
          </rPr>
          <t>Footnote 21</t>
        </r>
      </text>
    </comment>
    <comment ref="E13" authorId="2" shapeId="0" xr:uid="{4EE03215-BC50-4435-8235-CA6626327AC9}">
      <text>
        <r>
          <rPr>
            <sz val="9"/>
            <color indexed="81"/>
            <rFont val="Tahoma"/>
            <family val="2"/>
          </rPr>
          <t>Footnote 22</t>
        </r>
      </text>
    </comment>
    <comment ref="H13" authorId="2" shapeId="0" xr:uid="{AFD986B1-A8DA-4B93-89E7-0D669D2F0306}">
      <text>
        <r>
          <rPr>
            <sz val="9"/>
            <color indexed="81"/>
            <rFont val="Tahoma"/>
            <family val="2"/>
          </rPr>
          <t>Footnote 23</t>
        </r>
      </text>
    </comment>
    <comment ref="I13" authorId="1" shapeId="0" xr:uid="{57C8C0AA-8F09-4180-955A-EF70D9C27FAC}">
      <text>
        <r>
          <rPr>
            <sz val="9"/>
            <color indexed="81"/>
            <rFont val="Tahoma"/>
            <family val="2"/>
          </rPr>
          <t>Footnote 24</t>
        </r>
      </text>
    </comment>
    <comment ref="E15" authorId="1" shapeId="0" xr:uid="{B183E3C1-C8E6-47AE-B9BE-DB0A2BB2094C}">
      <text>
        <r>
          <rPr>
            <sz val="9"/>
            <color indexed="81"/>
            <rFont val="Tahoma"/>
            <family val="2"/>
          </rPr>
          <t>Footnote 5</t>
        </r>
      </text>
    </comment>
    <comment ref="C20" authorId="1" shapeId="0" xr:uid="{B8CF29B4-0930-4AD0-897B-CBBE8E3148CC}">
      <text>
        <r>
          <rPr>
            <sz val="9"/>
            <color indexed="81"/>
            <rFont val="Tahoma"/>
            <family val="2"/>
          </rPr>
          <t>Footnote 26</t>
        </r>
      </text>
    </comment>
    <comment ref="D20" authorId="2" shapeId="0" xr:uid="{2AA32044-857C-439D-B036-9E88BF1CCDAF}">
      <text>
        <r>
          <rPr>
            <sz val="9"/>
            <color indexed="81"/>
            <rFont val="Tahoma"/>
            <family val="2"/>
          </rPr>
          <t>Footnote 27</t>
        </r>
      </text>
    </comment>
    <comment ref="J20" authorId="1" shapeId="0" xr:uid="{0FBF448F-6F0C-4260-9009-7EA89DA1F3D4}">
      <text>
        <r>
          <rPr>
            <sz val="9"/>
            <color indexed="81"/>
            <rFont val="Tahoma"/>
            <family val="2"/>
          </rPr>
          <t>Footnote 4</t>
        </r>
      </text>
    </comment>
  </commentList>
</comments>
</file>

<file path=xl/sharedStrings.xml><?xml version="1.0" encoding="utf-8"?>
<sst xmlns="http://schemas.openxmlformats.org/spreadsheetml/2006/main" count="133" uniqueCount="124">
  <si>
    <r>
      <rPr>
        <b/>
        <sz val="9"/>
        <color rgb="FF031795"/>
        <rFont val="Arial"/>
        <family val="2"/>
      </rPr>
      <t xml:space="preserve">Group terminology
</t>
    </r>
    <r>
      <rPr>
        <sz val="9"/>
        <color rgb="FF031795"/>
        <rFont val="Arial"/>
        <family val="2"/>
      </rPr>
      <t>In this document, references to “Anglo American”, the “Anglo American Group”, the “Group”, “we”, “us”, and “our” are to refer to either Anglo American plc and its subsidiaries and/or those who work for them generally, or where it is not necessary to refer to a particular entity, entities or persons. The use of those generic terms herein is for convenience only, and is in no way indicative of how the Anglo American Group or any entity within it is structured, managed or controlled. Anglo American subsidiaries, and their management, are responsible for their own day-to-day operations, including but not limited to securing and maintaining all relevant licences and permits, operational adaptation and implementation of Group policies, management, training and any applicable local grievance mechanisms. Anglo American produces group-wide policies and procedures to ensure best uniform practices and standardisation across the Anglo American Group but is not responsible for the day to day implementation of such policies. Such policies and procedures constitute prescribed minimum standards only. Group operating subsidiaries are responsible for adapting those policies and procedures to reflect local conditions where appropriate, and for implementation, oversight and monitoring within their specific businesses.</t>
    </r>
    <r>
      <rPr>
        <b/>
        <sz val="9"/>
        <color rgb="FF031795"/>
        <rFont val="Arial"/>
        <family val="2"/>
      </rPr>
      <t xml:space="preserve">
Disclaimer:</t>
    </r>
    <r>
      <rPr>
        <sz val="9"/>
        <color rgb="FF031795"/>
        <rFont val="Arial"/>
        <family val="2"/>
      </rPr>
      <t xml:space="preserve"> This document has been prepared by Anglo American plc (“Anglo American”). By reviewing this document you agree to be bound by the following conditions. The release, presentation, publication or distribution of this document, in whole or in part, in certain jurisdictions may be restricted by law or regulation and persons into whose possession this document comes should inform themselves about, and observe, any such restrictions.
This document is for information purposes only and does not constitute, nor is to be construed as, an offer to sell or the recommendation, solicitation, inducement or offer to buy, subscribe for or sell shares in Anglo American or any other securities by Anglo American or any other party. Further, it should not be treated as giving investment, legal, accounting, regulatory, taxation or other advice and has no regard to the specific investment or other objectives, financial situation or particular needs of any recipient.
No representation or warranty, either express or implied, is provided, nor is any duty of care, responsibility or liability assumed, in each case in relation to the accuracy, completeness or reliability of the information contained herein. None of Anglo American or each of its affiliates, advisors or representatives shall have any liability whatsoever (in negligence or otherwise) for any loss or damage of whatever nature, howsoever arising, from any use of, or reliance on, this material or otherwise arising in connection with this material. 
</t>
    </r>
    <r>
      <rPr>
        <b/>
        <sz val="9"/>
        <color rgb="FF031795"/>
        <rFont val="Arial"/>
        <family val="2"/>
      </rPr>
      <t>Forward-looking statements and third-party information</t>
    </r>
    <r>
      <rPr>
        <sz val="9"/>
        <color rgb="FF031795"/>
        <rFont val="Arial"/>
        <family val="2"/>
      </rPr>
      <t xml:space="preserve">
This document includes forward-looking statements. All statements other than statements of historical fact included in this document may be forward-looking statements, including, without limitation, those regarding Anglo American’s financial position, business, acquisition and divestment strategy, dividend policy, plans and objectives of management for future operations, prospects and projects (including development plans and objectives relating to Anglo American’s products, production forecasts and Ore Reserve and Mineral Resource positions), the anticipated benefits of mergers and acquisitions (including any assessment or quantification of potential synergies) and sustainability performance related (including environmental, social and governance) goals, ambitions, targets, visions, milestones and aspirations. Forward-looking statements may be identified by the use of words such as “believe”, “expect”, “intend”, “aim”, “project”, “anticipate”, “estimate”, “plan”, “may”, “should”, “will”, “target” and words of similar meaning. By their nature, such forward-looking statements involve known and unknown risks, uncertainties and other factors which may cause the actual results, performance or achievements of Anglo American or industry results to be materially different from any future results, performance or achievements expressed or implied by such forward-looking statements.
Such forward-looking statements are based on numerous assumptions regarding Anglo American’s present and future business strategies and the environment in which Anglo American will operate in the future. Important factors that could cause Anglo American’s actual results, performance or achievements to differ materially from those in the forward-looking statements include, among others, levels of actual production during any period, levels of global demand and product prices, unanticipated downturns in business relationships with customers or their purchases from Anglo American, mineral resource exploration and project development capabilities and delivery, recovery rates and other operational capabilities, safety, health or environmental incidents, the ability to identify, consummate and integrate pending or potential acquisitions, disposals, investments, mergers, demergers, syndications, joint ventures or other transactions, the effects of global pandemics and outbreaks of infectious diseases, the impact of attacks from third parties on our information systems, natural catastrophes or adverse geological conditions, climate change and extreme weather events, the outcome of litigation or regulatory proceedings, the availability of mining and processing equipment, the ability to obtain key inputs in a timely manner, the ability to produce and transport products profitably, the availability of necessary infrastructure (including transportation) services, the development, efficacy and adoption of new or competing technology, challenges in realising resource estimates or discovering new economic mineralisation, the impact of foreign currency exchange rates on market prices and operating costs, the availability of sufficient credit, liquidity and counterparty risks, the effects of inflation, terrorism, war, conflict, political or civil unrest, uncertainty, tensions and disputes and economic and financial conditions around the world, evolving societal and stakeholder requirements and expectations, shortages of skilled employees, unexpected difficulties relating to acquisitions or divestitures, competitive pressures and the actions of competitors, activities by courts, regulators and governmental authorities such as in relation to permitting or forcing closure of mines and ceasing of operations or maintenance of Anglo American’s assets and changes in taxation or safety, health, environmental or other types of regulation in the countries where Anglo American operates, conflicts over land and resource ownership rights and such other risk factors identified in Anglo American’s most recent Annual Report. Forward-looking statements should therefore be construed in light of such risk factors, and undue reliance should not be placed on forward-looking statements. These forward-looking statements speak only as of the date of this document. Anglo American expressly disclaims any obligation or undertaking (except as required by applicable law, rules or regulations) to release publicly any updates or revisions to any forward-looking statement contained herein to reflect any change in Anglo American’s expectations with regard thereto or any change in events, conditions or circumstances on which any such statement is based.
Nothing in this document should be interpreted to mean that future earnings per share of Anglo American will necessarily match or exceed its historical published earnings per share. Certain statistical and other information included in this document is sourced from third party sources (including, but not limited to, externally conducted studies and trials). As such it has not been independently verified and presents the views of those third parties, but may not necessarily correspond to the views held by Anglo American and Anglo American expressly disclaims any responsibility for, or liability in respect of, such information.
</t>
    </r>
    <r>
      <rPr>
        <b/>
        <sz val="9"/>
        <color rgb="FF031795"/>
        <rFont val="Arial"/>
        <family val="2"/>
      </rPr>
      <t xml:space="preserve">
No Investment Advice</t>
    </r>
    <r>
      <rPr>
        <sz val="9"/>
        <color rgb="FF031795"/>
        <rFont val="Arial"/>
        <family val="2"/>
      </rPr>
      <t xml:space="preserve">
This document has been prepared without reference to your particular investment objectives, financial situation, taxation position and particular needs. It is important that you view this document in its entirety. If you are in any doubt in relation to these matters, you should consult your stockbroker, bank manager, solicitor, accountant, taxation adviser or other independent financial adviser (where applicable, as authorised under the Financial Services and Markets Act 2000 in the UK, or in South Africa, under the Financial Advisory and Intermediary Services Act 37 of 2002 or under any other applicable legislation).
</t>
    </r>
    <r>
      <rPr>
        <b/>
        <sz val="9"/>
        <color rgb="FF031795"/>
        <rFont val="Arial"/>
        <family val="2"/>
      </rPr>
      <t xml:space="preserve">Alternative Performance Measures
</t>
    </r>
    <r>
      <rPr>
        <sz val="9"/>
        <color rgb="FF031795"/>
        <rFont val="Arial"/>
        <family val="2"/>
      </rPr>
      <t xml:space="preserve">Throughout this document a range of financial and non-financial measures are used to assess our performance, including a number of financial measures that are not defined or specified under IFRS (International Financial Reporting Standards), which are termed ‘Alternative Performance Measures’ (APMs). Management uses these measures to monitor the Group’s financial performance alongside IFRS measures to improve the comparability of information between reporting periods and businesses. These APMs should be considered in addition to, and not as a substitute for, or as superior to, measures of financial performance, financial position or cash flows reported in accordance with IFRS. APMs are not uniformly defined by all companies, including those in the Group’s industry. Accordingly, it may not be comparable with similarly titled measures and disclosures by other companies.
</t>
    </r>
  </si>
  <si>
    <r>
      <t xml:space="preserve">©Anglo American Services (UK) Ltd 2026.                              </t>
    </r>
    <r>
      <rPr>
        <vertAlign val="superscript"/>
        <sz val="10"/>
        <color rgb="FF031795"/>
        <rFont val="Arial"/>
        <family val="2"/>
      </rPr>
      <t>TM</t>
    </r>
    <r>
      <rPr>
        <sz val="10"/>
        <color rgb="FF031795"/>
        <rFont val="Arial"/>
        <family val="2"/>
      </rPr>
      <t xml:space="preserve"> and         </t>
    </r>
    <r>
      <rPr>
        <vertAlign val="superscript"/>
        <sz val="10"/>
        <color rgb="FF031795"/>
        <rFont val="Arial"/>
        <family val="2"/>
      </rPr>
      <t>TM</t>
    </r>
    <r>
      <rPr>
        <sz val="10"/>
        <color rgb="FF031795"/>
        <rFont val="Arial"/>
        <family val="2"/>
      </rPr>
      <t xml:space="preserve"> are trade marks of Anglo American Services (UK) Ltd.</t>
    </r>
  </si>
  <si>
    <t>FY 2025 Simplified earnings by Business</t>
  </si>
  <si>
    <t>$m (unless stated)</t>
  </si>
  <si>
    <r>
      <t>Copper</t>
    </r>
    <r>
      <rPr>
        <vertAlign val="superscript"/>
        <sz val="9"/>
        <color rgb="FF031795"/>
        <rFont val="Arial"/>
        <family val="2"/>
      </rPr>
      <t>1</t>
    </r>
  </si>
  <si>
    <r>
      <t>Premium Iron Ore</t>
    </r>
    <r>
      <rPr>
        <vertAlign val="superscript"/>
        <sz val="9"/>
        <color rgb="FF031795"/>
        <rFont val="Arial"/>
        <family val="2"/>
      </rPr>
      <t>2</t>
    </r>
  </si>
  <si>
    <t>De Beers
(Diamonds)</t>
  </si>
  <si>
    <r>
      <t>Other</t>
    </r>
    <r>
      <rPr>
        <vertAlign val="superscript"/>
        <sz val="9"/>
        <color rgb="FF031795"/>
        <rFont val="Arial"/>
        <family val="2"/>
      </rPr>
      <t>3</t>
    </r>
  </si>
  <si>
    <r>
      <t>Steelmaking Coal</t>
    </r>
    <r>
      <rPr>
        <b/>
        <sz val="8"/>
        <color rgb="FF031795"/>
        <rFont val="Arial"/>
        <family val="2"/>
      </rPr>
      <t xml:space="preserve">
(discontinued)</t>
    </r>
  </si>
  <si>
    <r>
      <t xml:space="preserve">Nickel
</t>
    </r>
    <r>
      <rPr>
        <b/>
        <sz val="8"/>
        <color rgb="FF031795"/>
        <rFont val="Arial"/>
        <family val="2"/>
      </rPr>
      <t>(discontinued)</t>
    </r>
  </si>
  <si>
    <r>
      <t>PGMs</t>
    </r>
    <r>
      <rPr>
        <vertAlign val="superscript"/>
        <sz val="9"/>
        <color rgb="FF031795"/>
        <rFont val="Arial"/>
        <family val="2"/>
      </rPr>
      <t>4</t>
    </r>
    <r>
      <rPr>
        <b/>
        <sz val="9"/>
        <color rgb="FF031795"/>
        <rFont val="Arial"/>
        <family val="2"/>
      </rPr>
      <t xml:space="preserve">
</t>
    </r>
    <r>
      <rPr>
        <b/>
        <sz val="8"/>
        <color rgb="FF031795"/>
        <rFont val="Arial"/>
        <family val="2"/>
      </rPr>
      <t>(demerged)</t>
    </r>
  </si>
  <si>
    <t>Total</t>
  </si>
  <si>
    <t>Sales volume (mined share)</t>
  </si>
  <si>
    <t>Average benchmark price</t>
  </si>
  <si>
    <t>n/a</t>
  </si>
  <si>
    <t>Product premium/(discount) per unit</t>
  </si>
  <si>
    <t>Freight/moisture/provisional pricing per unit</t>
  </si>
  <si>
    <t>Realised FOB Price</t>
  </si>
  <si>
    <t>FOB/C1 unit cost</t>
  </si>
  <si>
    <t>Royalties per unit</t>
  </si>
  <si>
    <r>
      <t>Other costs per unit</t>
    </r>
    <r>
      <rPr>
        <vertAlign val="superscript"/>
        <sz val="10"/>
        <color rgb="FF031795"/>
        <rFont val="Arial"/>
        <family val="2"/>
      </rPr>
      <t>19</t>
    </r>
  </si>
  <si>
    <t>FOB Margin per unit</t>
  </si>
  <si>
    <t>Mining EBITDA</t>
  </si>
  <si>
    <r>
      <t>Material trading</t>
    </r>
    <r>
      <rPr>
        <vertAlign val="superscript"/>
        <sz val="10"/>
        <color rgb="FF031795"/>
        <rFont val="Arial"/>
        <family val="2"/>
      </rPr>
      <t>25</t>
    </r>
  </si>
  <si>
    <t xml:space="preserve">EBITDA for continuing operations </t>
  </si>
  <si>
    <t xml:space="preserve">EBITDA for discontinued operations </t>
  </si>
  <si>
    <t>Total EBITDA</t>
  </si>
  <si>
    <t>Attributable share</t>
  </si>
  <si>
    <t>~70%</t>
  </si>
  <si>
    <t>~66%</t>
  </si>
  <si>
    <t>~85%</t>
  </si>
  <si>
    <t>~67%</t>
  </si>
  <si>
    <t>Premium Iron Ore realised price</t>
  </si>
  <si>
    <t>Total Premium Iron Ore</t>
  </si>
  <si>
    <t>Kumba</t>
  </si>
  <si>
    <t>Minas-Rio</t>
  </si>
  <si>
    <r>
      <t>Market price</t>
    </r>
    <r>
      <rPr>
        <vertAlign val="superscript"/>
        <sz val="9"/>
        <color rgb="FF031795"/>
        <rFont val="Arial"/>
        <family val="2"/>
      </rPr>
      <t>8</t>
    </r>
  </si>
  <si>
    <t>Freight</t>
  </si>
  <si>
    <r>
      <t>Moisture content</t>
    </r>
    <r>
      <rPr>
        <vertAlign val="superscript"/>
        <sz val="9"/>
        <color rgb="FF031795"/>
        <rFont val="Arial"/>
        <family val="2"/>
      </rPr>
      <t>28</t>
    </r>
  </si>
  <si>
    <r>
      <t>Lump premium</t>
    </r>
    <r>
      <rPr>
        <vertAlign val="superscript"/>
        <sz val="9"/>
        <color rgb="FF031795"/>
        <rFont val="Arial"/>
        <family val="2"/>
      </rPr>
      <t>10</t>
    </r>
  </si>
  <si>
    <r>
      <t>Fe premium</t>
    </r>
    <r>
      <rPr>
        <vertAlign val="superscript"/>
        <sz val="9"/>
        <color rgb="FF031795"/>
        <rFont val="Arial"/>
        <family val="2"/>
      </rPr>
      <t>10</t>
    </r>
  </si>
  <si>
    <r>
      <t>Other</t>
    </r>
    <r>
      <rPr>
        <vertAlign val="superscript"/>
        <sz val="9"/>
        <color rgb="FF031795"/>
        <rFont val="Arial"/>
        <family val="2"/>
      </rPr>
      <t>13</t>
    </r>
  </si>
  <si>
    <t>Realised FOB price</t>
  </si>
  <si>
    <t>Steelmaking Coal blended price</t>
  </si>
  <si>
    <t>Market price</t>
  </si>
  <si>
    <t>Volume</t>
  </si>
  <si>
    <t>HCC</t>
  </si>
  <si>
    <t>PCI</t>
  </si>
  <si>
    <r>
      <t>Weighted average steelmaking coal</t>
    </r>
    <r>
      <rPr>
        <vertAlign val="superscript"/>
        <sz val="9"/>
        <color rgb="FF031795"/>
        <rFont val="Arial"/>
        <family val="2"/>
      </rPr>
      <t>9</t>
    </r>
  </si>
  <si>
    <t>Total of Chile and Peru. Prices and costs are the weighted average of Chile and Peru sales volumes. Unit costs are the weighted average of Chile and Peru production volumes.</t>
  </si>
  <si>
    <t>Wet basis. Total of Kumba and Minas-Rio. Prices and costs are the weighted average of Kumba and Minas-Rio sales volumes. Unit costs are the weighted average of Kumba and Minas-Rio production volumes.</t>
  </si>
  <si>
    <t>Manganese ($127m), Crop Nutrients ($(66)m), Exploration ($(105)m), corporate activities and unallocated costs ($116m).</t>
  </si>
  <si>
    <t xml:space="preserve">On 31 May 2025, Anglo American completed the demerger of its controlling interest in the PGMs business, Valterra Platinum Limited (formerly named Anglo American Platinum Limited). 2025 reflects the period 1 January 2025 - 31 May 2025. Our effective interest up until 31 May 2025 was ~67%. </t>
  </si>
  <si>
    <t xml:space="preserve">Proportionate share of sales volumes (19.2% Botswana, 50% Namibia): </t>
  </si>
  <si>
    <t>which are the volumes used to calculate mining EBITDA. Mining EBITDA of $(87)m also includes</t>
  </si>
  <si>
    <t>the EBITDA for Element Six, Brands and Diamond Desirability, and Corporate.</t>
  </si>
  <si>
    <t>Excludes thermal coal by-product sales.</t>
  </si>
  <si>
    <t>LME price, c/lb converted to $/tonne (2,204.62 lbs/tonne).</t>
  </si>
  <si>
    <t>Weighted average of Kumba: Platts 62% Fe CFR China; Minas-Rio: Fastmarkets 65% Fe concentrate CFR. See Premium Iron Ore realised price table in previous tab.</t>
  </si>
  <si>
    <t>Weighted average of HCC/PCI prices, FOB Aus. See Steelmaking Coal blended price table in previous tab.</t>
  </si>
  <si>
    <t>Kumba: 64.0% Fe content, ~67% of volume attracting lump premium; Minas-Rio: ~67% Fe content, pellet feed. See Premium Iron Ore realised price table in previous tab.</t>
  </si>
  <si>
    <t xml:space="preserve">Sales volumes ~79% HCC, averaging 87% realisation of quoted low vol HCC price, reflecting a more normalised realisation compared to FY2024, which benefited as a result of the timing of sales. </t>
  </si>
  <si>
    <t xml:space="preserve">Provisional pricing adjustments and timing of sales across the period. </t>
  </si>
  <si>
    <t>Freight and moisture, including ‘other’, from the Premium Iron Ore realised price table on previous tab, which comprises of marketing premiums and provisional pricing.</t>
  </si>
  <si>
    <t xml:space="preserve">The realised price for proportionate share (19.2% Debswana, 50% Namibia). </t>
  </si>
  <si>
    <t>Weighted average of hard coking coal and PCI export sales price achieved.</t>
  </si>
  <si>
    <t>Weighted average. Royalties for Copper Chile &amp; Peru are generally recorded in the income tax expense line, after EBITDA. The Chile mining royalty on sales impacts EBITDA (as well as income tax expense); during 2025, Chile had a 2c/lb EBITDA impact. There is no royalty expense within EBITDA for Peru.</t>
  </si>
  <si>
    <t>Weighted average. Kumba: $3/t; Minas-Rio: $3/t.</t>
  </si>
  <si>
    <t>Royalties for Nickel, in Brazil, are based on production costs incurred.</t>
  </si>
  <si>
    <t>Includes market development &amp; strategic projects, exploration &amp; evaluation costs, restoration &amp; rehabilitation costs and other corporate costs.</t>
  </si>
  <si>
    <t xml:space="preserve">Weighted average. Chile: 87c/lb; Peru: 43c/lb. Chile is higher than in FY2024 due to the unfavourable movement in environmental rehabilitation provisions, unfavourable FX and inventory movements and the impact of lower sales volumes. Peru is lower than in FY2024 primarily due to favourable FX movements. </t>
  </si>
  <si>
    <t>Weighted average. Kumba: $5/t; Minas-Rio: $8/t. Kumba is lower than in FY2024 due to the Transnet penalty income and favourable inventory movements.</t>
  </si>
  <si>
    <t>Higher than in FY2024 primarily due to a one-off benefit of a fair value gain of $127 million recognised in 2024 in relation to a non-diamond royalty right.</t>
  </si>
  <si>
    <t>Higher than in FY2024, despite the benefit of an arbitration award, primarily due to the benefit of the Grosvenor insurance claim of $220 million recognised in 2024 as well as the impact of lower sales volumes.</t>
  </si>
  <si>
    <t>Higher than in FY2024 due to an unfavourable movement in environmental rehabilitation provisions and higher environmental expenses.</t>
  </si>
  <si>
    <t>Principally trading of non-equity product.</t>
  </si>
  <si>
    <t xml:space="preserve">Weighted average based on EBITDA. Chile: ~83%; Peru: ~60%. </t>
  </si>
  <si>
    <t>Weighted average based on EBITDA. Kumba: ~53.5%; Minas-Rio: ~85%.</t>
  </si>
  <si>
    <t xml:space="preserve">Moisture adjustment converts dry FOB benchmark to wet product. Kumba: ~1.5%; Minas-Rio: ~9%. </t>
  </si>
  <si>
    <t>Production outlook</t>
  </si>
  <si>
    <t>Units</t>
  </si>
  <si>
    <t>2026F</t>
  </si>
  <si>
    <t>2027F</t>
  </si>
  <si>
    <t>2028F</t>
  </si>
  <si>
    <r>
      <t>Copper</t>
    </r>
    <r>
      <rPr>
        <vertAlign val="superscript"/>
        <sz val="10"/>
        <color rgb="FF031795"/>
        <rFont val="Arial"/>
        <family val="2"/>
      </rPr>
      <t>1</t>
    </r>
  </si>
  <si>
    <t>kt</t>
  </si>
  <si>
    <t>700-760</t>
  </si>
  <si>
    <t>750-810</t>
  </si>
  <si>
    <t>790-850</t>
  </si>
  <si>
    <r>
      <t>Premium Iron Ore</t>
    </r>
    <r>
      <rPr>
        <vertAlign val="superscript"/>
        <sz val="10"/>
        <color rgb="FF031795"/>
        <rFont val="Arial"/>
        <family val="2"/>
      </rPr>
      <t>2</t>
    </r>
  </si>
  <si>
    <t>Mt</t>
  </si>
  <si>
    <t>55-59</t>
  </si>
  <si>
    <t>59-63</t>
  </si>
  <si>
    <t>58-62</t>
  </si>
  <si>
    <r>
      <t>Diamonds</t>
    </r>
    <r>
      <rPr>
        <vertAlign val="superscript"/>
        <sz val="10"/>
        <color rgb="FF031795"/>
        <rFont val="Arial"/>
        <family val="2"/>
      </rPr>
      <t>3</t>
    </r>
  </si>
  <si>
    <t>Mct</t>
  </si>
  <si>
    <t>21-26</t>
  </si>
  <si>
    <t>Unit costs outlook</t>
  </si>
  <si>
    <r>
      <t>2026F</t>
    </r>
    <r>
      <rPr>
        <vertAlign val="superscript"/>
        <sz val="10"/>
        <color rgb="FF031795"/>
        <rFont val="Arial"/>
        <family val="2"/>
      </rPr>
      <t>4</t>
    </r>
  </si>
  <si>
    <r>
      <t>Copper</t>
    </r>
    <r>
      <rPr>
        <vertAlign val="superscript"/>
        <sz val="10"/>
        <color rgb="FF031795"/>
        <rFont val="Arial"/>
        <family val="2"/>
      </rPr>
      <t>5</t>
    </r>
  </si>
  <si>
    <t>C1 Usc/lb</t>
  </si>
  <si>
    <t>~172</t>
  </si>
  <si>
    <r>
      <t>Premium Iron Ore</t>
    </r>
    <r>
      <rPr>
        <vertAlign val="superscript"/>
        <sz val="10"/>
        <color rgb="FF031795"/>
        <rFont val="Arial"/>
        <family val="2"/>
      </rPr>
      <t>6</t>
    </r>
  </si>
  <si>
    <t>FOB US$/t</t>
  </si>
  <si>
    <t>~41</t>
  </si>
  <si>
    <r>
      <t>Diamonds</t>
    </r>
    <r>
      <rPr>
        <vertAlign val="superscript"/>
        <sz val="10"/>
        <color rgb="FF031795"/>
        <rFont val="Arial"/>
        <family val="2"/>
      </rPr>
      <t>7</t>
    </r>
  </si>
  <si>
    <t>US$/ct</t>
  </si>
  <si>
    <t>~80</t>
  </si>
  <si>
    <t>2026 unit cost guidance was set at the following spot FX:</t>
  </si>
  <si>
    <t>CLP:USD</t>
  </si>
  <si>
    <t>~860</t>
  </si>
  <si>
    <t>PEN:USD</t>
  </si>
  <si>
    <t>~3.2</t>
  </si>
  <si>
    <t>BRL:USD</t>
  </si>
  <si>
    <t>~5.3</t>
  </si>
  <si>
    <t>ZAR:USD</t>
  </si>
  <si>
    <t>~16.00</t>
  </si>
  <si>
    <t>On a contained metal basis. Total copper production is the sum of Chile and Peru. 2026 Chile: 390–420 kt; Peru 310–340 kt. 2027 Chile: 450-480 kt; Peru: 300-330 kt. 2028 Chile: 500-530 kt; Peru 290-320 kt. In 2026, Copper Chile production is impacted by the lower expected tonnes from Collahuasi, partially offset by the decision to restart the second plant at Los Bronces, which is expected to produce an additional c.25,000 tonnes in 2026. Production at Collahuasi is expected to benefit from progressively increased access to fresh, higher grade ore during 2026 and therefore Chile production is expected to be weighted to the second half of 2026. Copper Peru production in 2026 reflects improved recoveries and higher throughput compared to 2025, partly offset by modestly lower grades. Production is expected to be weighted to the second half of 2026, owing to the expected grade profile. In 2027, Copper Chile production benefits as Collahuasi is expected to improve with access to fresh ore and, at Los Bronces, full access to Donoso 2 improves grades and volumes despite the expected return to utilising only the larger, more modern plant at the mine; while production at Copper Peru is impacted by planned plant maintenance at Quellaveco, including mills and conveyors. In 2028, Copper Chile production benefits from an additional higher grade phase at Los Bronces as well as higher throughput at Collahuasi following the completion of the 210ktpd plant debottlenecking at the end of 2027 and Copper Peru reflects stable production. Copper production guidance is subject to water availability.</t>
  </si>
  <si>
    <t>Wet basis. Total premium iron ore is the sum of Kumba and Minas-Rio. 2026 Kumba: 31–33 Mt; Minas-Rio: 24–26 Mt. 2027 Kumba: 35-37 Mt; Minas-Rio: 24-26 Mt. 2028 Kumba: 35-37 Mt; Minas-Rio: 23-25 Mt. In 2026, Kumba production is temporarily lower, reflecting the tie-in of the Ultra-High-Dense-Media-Separation (UHDMS) project which is planned in the second half of 2026, with sales not expected to be impacted owing to the planned drawdown of finished stock. In 2028, Minas-Rio's production is slightly lower as the mine moves into areas with more ore feed variability, offsetting the throughput benefit from the recleaner flotation columns implementation. Kumba production is subject to third-party rail and port availability and performance.</t>
  </si>
  <si>
    <t>Production is on a 100% basis except for the Gahcho Kué joint operation, which is on an attributable 51% basis. De Beers continues to monitor rough diamond trading conditions in order to align output with prevailing demand.</t>
  </si>
  <si>
    <t>Unit costs exclude royalties, depreciation and include direct support costs only. Subject to macro-economic factors. Guidance is not provided for discontinued operations.</t>
  </si>
  <si>
    <t>Unit cost total reflects a weighted average using the mid-point of production guidance.  2026 unit cost guidance for Chile is c.230 c/lb, higher than the 2025 unit cost of 199 c/lb, reflecting the impact of a stronger Chilean peso and the production mix between Los Bronces and Collahuasi. 2026 unit cost guidance for Peru is c.100 c/lb, higher than the 2025 unit cost of 89 c/lb, reflecting the impact of higher labour and maintenance costs, coupled with a stronger Peruvian sol. The copper unit costs are impacted by FX rates and pricing of by-products, such as molybdenum.</t>
  </si>
  <si>
    <t>Wet basis. Unit cost total reflects a weighted average using the mid-point of production guidance. 2026 unit cost guidance for Kumba is c.$45/tonne, higher than the 2025 unit cost of $40/tonne, primarily reflecting the impact of the stronger South African rand. 2026 unit cost guidance for Minas-Rio is c.$36/tonne, higher than 2025 of $32/tonne, reflecting the increased processing cost associated with the tailings filtration plant as well as the stronger Brazilian real and inflation.</t>
  </si>
  <si>
    <t>Unit cost guidance for 2026 is c.$80 per carat, lower than the 2025 unit cost of $86/ct, reflecting the benefit of slightly higher production volumes and ongoing cost-control measures. Unit cost is based on De Beers’ proportionate consolidated share of costs and associated production. As previously announced, Anglo American continues to pursue a dual track separation for De Beers and a structured sale process is currently under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</si>
</sst>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0;\(#,##0\);\-"/>
    <numFmt numFmtId="166" formatCode="\$#,##0&quot;/t&quot;;\(#,##0\);\-"/>
    <numFmt numFmtId="167" formatCode="\$#,##0&quot;/ct&quot;;\(#,##0\);\-"/>
    <numFmt numFmtId="168" formatCode="#,##0.0&quot;Mct&quot;;\(#,##0.0\);\-"/>
    <numFmt numFmtId="169" formatCode="#,##0.0&quot;kt&quot;;\(#,##0.0\);\-"/>
    <numFmt numFmtId="170" formatCode="#,##0&quot;kt&quot;;\(#,##0\);\-"/>
    <numFmt numFmtId="171" formatCode="#,##0.0&quot;Mt&quot;;\(#,##0.0\);\-"/>
    <numFmt numFmtId="172" formatCode="\$#,##0&quot;/t&quot;;\$\(#,##0\)&quot;/t&quot;;\-"/>
    <numFmt numFmtId="173" formatCode="0.0&quot;Mct&quot;"/>
    <numFmt numFmtId="174" formatCode="#,##0.00&quot;Mt&quot;;\(#,##0.00\);\-"/>
    <numFmt numFmtId="175" formatCode="\$#,##0&quot;/ct&quot;;\$\(#,##0\)&quot;/ct&quot;;\-"/>
  </numFmts>
  <fonts count="24">
    <font>
      <sz val="11"/>
      <color theme="1"/>
      <name val="Calibri"/>
      <family val="2"/>
      <scheme val="minor"/>
    </font>
    <font>
      <sz val="11"/>
      <color theme="1"/>
      <name val="Calibri"/>
      <family val="2"/>
      <scheme val="minor"/>
    </font>
    <font>
      <sz val="9"/>
      <color theme="1"/>
      <name val="Arial"/>
      <family val="2"/>
    </font>
    <font>
      <sz val="9"/>
      <color indexed="81"/>
      <name val="Tahoma"/>
      <family val="2"/>
    </font>
    <font>
      <sz val="9"/>
      <color rgb="FF031795"/>
      <name val="Arial"/>
      <family val="2"/>
    </font>
    <font>
      <sz val="18"/>
      <name val="Arial"/>
      <family val="2"/>
    </font>
    <font>
      <sz val="11"/>
      <color rgb="FF9C5700"/>
      <name val="Calibri"/>
      <family val="2"/>
      <scheme val="minor"/>
    </font>
    <font>
      <b/>
      <sz val="9"/>
      <color rgb="FF031795"/>
      <name val="Arial"/>
      <family val="2"/>
    </font>
    <font>
      <sz val="11"/>
      <color theme="1"/>
      <name val="Arial"/>
      <family val="2"/>
    </font>
    <font>
      <vertAlign val="superscript"/>
      <sz val="9"/>
      <color rgb="FF031795"/>
      <name val="Arial"/>
      <family val="2"/>
    </font>
    <font>
      <sz val="10"/>
      <color rgb="FF031795"/>
      <name val="Arial"/>
      <family val="2"/>
    </font>
    <font>
      <sz val="18"/>
      <color rgb="FF031795"/>
      <name val="Arial"/>
      <family val="2"/>
    </font>
    <font>
      <vertAlign val="superscript"/>
      <sz val="10"/>
      <color rgb="FF031795"/>
      <name val="Arial"/>
      <family val="2"/>
    </font>
    <font>
      <i/>
      <sz val="10"/>
      <color rgb="FF031795"/>
      <name val="Arial"/>
      <family val="2"/>
    </font>
    <font>
      <i/>
      <sz val="9"/>
      <color rgb="FF031795"/>
      <name val="Arial"/>
      <family val="2"/>
    </font>
    <font>
      <b/>
      <sz val="10"/>
      <color rgb="FF002776"/>
      <name val="Arial"/>
      <family val="2"/>
    </font>
    <font>
      <b/>
      <sz val="20"/>
      <color rgb="FF031795"/>
      <name val="Arial"/>
      <family val="2"/>
    </font>
    <font>
      <sz val="20"/>
      <color rgb="FF031795"/>
      <name val="Arial"/>
      <family val="2"/>
    </font>
    <font>
      <sz val="20"/>
      <color rgb="FF002776"/>
      <name val="Arial"/>
      <family val="2"/>
    </font>
    <font>
      <b/>
      <sz val="10"/>
      <color rgb="FF031795"/>
      <name val="Arial"/>
      <family val="2"/>
    </font>
    <font>
      <sz val="9"/>
      <color rgb="FF031795"/>
      <name val="Calibri"/>
      <family val="2"/>
      <scheme val="minor"/>
    </font>
    <font>
      <b/>
      <sz val="14"/>
      <color rgb="FF031795"/>
      <name val="Arial"/>
      <family val="2"/>
    </font>
    <font>
      <b/>
      <sz val="9"/>
      <color theme="0"/>
      <name val="Arial"/>
      <family val="2"/>
    </font>
    <font>
      <b/>
      <sz val="8"/>
      <color rgb="FF031795"/>
      <name val="Arial"/>
      <family val="2"/>
    </font>
  </fonts>
  <fills count="6">
    <fill>
      <patternFill patternType="none"/>
    </fill>
    <fill>
      <patternFill patternType="gray125"/>
    </fill>
    <fill>
      <patternFill patternType="solid">
        <fgColor theme="0"/>
        <bgColor indexed="64"/>
      </patternFill>
    </fill>
    <fill>
      <patternFill patternType="solid">
        <fgColor rgb="FFEAF2FE"/>
        <bgColor indexed="64"/>
      </patternFill>
    </fill>
    <fill>
      <patternFill patternType="solid">
        <fgColor rgb="FFFFEB9C"/>
      </patternFill>
    </fill>
    <fill>
      <patternFill patternType="solid">
        <fgColor rgb="FF031795"/>
        <bgColor indexed="64"/>
      </patternFill>
    </fill>
  </fills>
  <borders count="2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D2492A"/>
      </left>
      <right/>
      <top style="thick">
        <color rgb="FFD2492A"/>
      </top>
      <bottom/>
      <diagonal/>
    </border>
    <border>
      <left/>
      <right/>
      <top style="thick">
        <color rgb="FFD2492A"/>
      </top>
      <bottom/>
      <diagonal/>
    </border>
    <border>
      <left/>
      <right style="thick">
        <color rgb="FFD2492A"/>
      </right>
      <top style="thick">
        <color rgb="FFD2492A"/>
      </top>
      <bottom/>
      <diagonal/>
    </border>
    <border>
      <left style="thick">
        <color rgb="FFD2492A"/>
      </left>
      <right/>
      <top/>
      <bottom style="thick">
        <color rgb="FFD2492A"/>
      </bottom>
      <diagonal/>
    </border>
    <border>
      <left/>
      <right/>
      <top/>
      <bottom style="thick">
        <color rgb="FFD2492A"/>
      </bottom>
      <diagonal/>
    </border>
    <border>
      <left/>
      <right style="thick">
        <color rgb="FFD2492A"/>
      </right>
      <top/>
      <bottom style="thick">
        <color rgb="FFD2492A"/>
      </bottom>
      <diagonal/>
    </border>
    <border>
      <left/>
      <right/>
      <top style="thin">
        <color rgb="FF031795"/>
      </top>
      <bottom/>
      <diagonal/>
    </border>
    <border>
      <left/>
      <right/>
      <top/>
      <bottom style="thin">
        <color rgb="FF031795"/>
      </bottom>
      <diagonal/>
    </border>
    <border>
      <left style="medium">
        <color rgb="FFFFFFFF"/>
      </left>
      <right style="medium">
        <color rgb="FFFFFFFF"/>
      </right>
      <top style="thin">
        <color rgb="FF031795"/>
      </top>
      <bottom style="thin">
        <color rgb="FF03179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4" borderId="0" applyNumberFormat="0" applyBorder="0" applyAlignment="0" applyProtection="0"/>
  </cellStyleXfs>
  <cellXfs count="96">
    <xf numFmtId="0" fontId="0" fillId="0" borderId="0" xfId="0"/>
    <xf numFmtId="0" fontId="0" fillId="2" borderId="0" xfId="0" applyFill="1"/>
    <xf numFmtId="0" fontId="2" fillId="2" borderId="0" xfId="0" applyFont="1" applyFill="1"/>
    <xf numFmtId="0" fontId="4" fillId="2" borderId="0" xfId="0" applyFont="1" applyFill="1"/>
    <xf numFmtId="9" fontId="4" fillId="2" borderId="0" xfId="2" applyFont="1" applyFill="1"/>
    <xf numFmtId="0" fontId="5" fillId="0" borderId="14" xfId="0" applyFont="1" applyBorder="1" applyAlignment="1">
      <alignment wrapText="1"/>
    </xf>
    <xf numFmtId="0" fontId="8" fillId="2" borderId="0" xfId="0" applyFont="1" applyFill="1"/>
    <xf numFmtId="0" fontId="8" fillId="2" borderId="0" xfId="0" applyFont="1" applyFill="1" applyAlignment="1">
      <alignment horizontal="center"/>
    </xf>
    <xf numFmtId="0" fontId="15" fillId="3" borderId="0" xfId="0" applyFont="1" applyFill="1" applyAlignment="1">
      <alignment horizontal="left" vertical="center" wrapText="1" readingOrder="1"/>
    </xf>
    <xf numFmtId="164" fontId="4" fillId="2" borderId="0" xfId="1" applyNumberFormat="1" applyFont="1" applyFill="1" applyAlignment="1">
      <alignment horizontal="right" vertical="center" wrapText="1" readingOrder="1"/>
    </xf>
    <xf numFmtId="0" fontId="4" fillId="2" borderId="0" xfId="0" applyFont="1" applyFill="1" applyAlignment="1">
      <alignment horizontal="right" vertical="center" wrapText="1" readingOrder="1"/>
    </xf>
    <xf numFmtId="0" fontId="19" fillId="2" borderId="14" xfId="0" applyFont="1" applyFill="1" applyBorder="1" applyAlignment="1">
      <alignment horizontal="center" vertical="center" wrapText="1" readingOrder="1"/>
    </xf>
    <xf numFmtId="0" fontId="19" fillId="0" borderId="15" xfId="0" applyFont="1" applyBorder="1" applyAlignment="1">
      <alignment horizontal="left" vertical="center" wrapText="1" readingOrder="1"/>
    </xf>
    <xf numFmtId="0" fontId="17" fillId="2" borderId="0" xfId="0" applyFont="1" applyFill="1" applyAlignment="1">
      <alignment horizontal="left"/>
    </xf>
    <xf numFmtId="0" fontId="18" fillId="2" borderId="0" xfId="0" applyFont="1" applyFill="1" applyAlignment="1">
      <alignment horizontal="left" vertical="center"/>
    </xf>
    <xf numFmtId="0" fontId="16" fillId="2" borderId="0" xfId="0" applyFont="1" applyFill="1" applyAlignment="1">
      <alignment vertical="center"/>
    </xf>
    <xf numFmtId="0" fontId="20" fillId="2" borderId="0" xfId="0" applyFont="1" applyFill="1"/>
    <xf numFmtId="0" fontId="4" fillId="2" borderId="0" xfId="0" applyFont="1" applyFill="1" applyAlignment="1">
      <alignment horizontal="left" vertical="center" wrapText="1" readingOrder="1"/>
    </xf>
    <xf numFmtId="166" fontId="7" fillId="2" borderId="13" xfId="0" applyNumberFormat="1" applyFont="1" applyFill="1" applyBorder="1" applyAlignment="1">
      <alignment horizontal="right" vertical="center"/>
    </xf>
    <xf numFmtId="0" fontId="7" fillId="2" borderId="0" xfId="0" applyFont="1" applyFill="1"/>
    <xf numFmtId="166" fontId="8" fillId="2" borderId="0" xfId="0" applyNumberFormat="1" applyFont="1" applyFill="1"/>
    <xf numFmtId="0" fontId="7" fillId="0" borderId="13" xfId="0" applyFont="1" applyBorder="1" applyAlignment="1">
      <alignment horizontal="left" vertical="center" wrapText="1" readingOrder="1"/>
    </xf>
    <xf numFmtId="0" fontId="4" fillId="0" borderId="0" xfId="0" applyFont="1" applyAlignment="1">
      <alignment vertical="center"/>
    </xf>
    <xf numFmtId="0" fontId="10" fillId="2" borderId="0" xfId="0" applyFont="1" applyFill="1" applyAlignment="1">
      <alignment horizontal="left" vertical="center" wrapText="1" readingOrder="1"/>
    </xf>
    <xf numFmtId="0" fontId="19" fillId="2" borderId="13" xfId="0" applyFont="1" applyFill="1" applyBorder="1" applyAlignment="1">
      <alignment horizontal="left" vertical="center" wrapText="1" readingOrder="1"/>
    </xf>
    <xf numFmtId="0" fontId="13" fillId="2" borderId="0" xfId="0" applyFont="1" applyFill="1" applyAlignment="1">
      <alignment horizontal="left" vertical="center" wrapText="1" readingOrder="1"/>
    </xf>
    <xf numFmtId="0" fontId="8" fillId="0" borderId="0" xfId="0" applyFont="1" applyAlignment="1">
      <alignment horizontal="center"/>
    </xf>
    <xf numFmtId="0" fontId="8" fillId="2" borderId="19" xfId="0" applyFont="1" applyFill="1" applyBorder="1"/>
    <xf numFmtId="0" fontId="8" fillId="2" borderId="20" xfId="0" applyFont="1" applyFill="1" applyBorder="1"/>
    <xf numFmtId="0" fontId="8" fillId="2" borderId="21" xfId="0" applyFont="1" applyFill="1" applyBorder="1"/>
    <xf numFmtId="0" fontId="8" fillId="2" borderId="22" xfId="0" applyFont="1" applyFill="1" applyBorder="1"/>
    <xf numFmtId="0" fontId="8" fillId="2" borderId="23" xfId="0" applyFont="1" applyFill="1" applyBorder="1"/>
    <xf numFmtId="0" fontId="10" fillId="0" borderId="0" xfId="0" applyFont="1"/>
    <xf numFmtId="0" fontId="22" fillId="5" borderId="0" xfId="0" applyFont="1" applyFill="1" applyAlignment="1">
      <alignment horizontal="left" vertical="center" wrapText="1" readingOrder="1"/>
    </xf>
    <xf numFmtId="0" fontId="10" fillId="0" borderId="0" xfId="0" applyFont="1" applyAlignment="1">
      <alignment horizontal="left" vertical="center" wrapText="1" readingOrder="1"/>
    </xf>
    <xf numFmtId="0" fontId="2" fillId="0" borderId="0" xfId="0" applyFont="1"/>
    <xf numFmtId="0" fontId="10" fillId="0" borderId="15" xfId="0" applyFont="1" applyBorder="1" applyAlignment="1">
      <alignment horizontal="center" vertical="center" wrapText="1" readingOrder="1"/>
    </xf>
    <xf numFmtId="0" fontId="4" fillId="0" borderId="0" xfId="0" applyFont="1" applyAlignment="1">
      <alignment horizontal="left" vertical="center" wrapText="1" readingOrder="1"/>
    </xf>
    <xf numFmtId="0" fontId="19" fillId="2" borderId="0" xfId="0" applyFont="1" applyFill="1" applyAlignment="1">
      <alignment horizontal="left" vertical="center" wrapText="1" readingOrder="1"/>
    </xf>
    <xf numFmtId="0" fontId="7" fillId="3" borderId="0" xfId="0" applyFont="1" applyFill="1" applyAlignment="1">
      <alignment horizontal="right" vertical="center" wrapText="1" readingOrder="1"/>
    </xf>
    <xf numFmtId="0" fontId="8" fillId="2" borderId="0" xfId="0" applyFont="1" applyFill="1" applyAlignment="1">
      <alignment vertical="center"/>
    </xf>
    <xf numFmtId="165" fontId="4" fillId="0" borderId="0" xfId="0" applyNumberFormat="1" applyFont="1" applyAlignment="1">
      <alignment horizontal="right" vertical="center"/>
    </xf>
    <xf numFmtId="172" fontId="4" fillId="0" borderId="0" xfId="0" applyNumberFormat="1" applyFont="1" applyAlignment="1">
      <alignment horizontal="right" vertical="center"/>
    </xf>
    <xf numFmtId="0" fontId="11" fillId="0" borderId="0" xfId="0" applyFont="1" applyAlignment="1">
      <alignment horizontal="right" vertical="center" wrapText="1"/>
    </xf>
    <xf numFmtId="165" fontId="7" fillId="0" borderId="13" xfId="0" applyNumberFormat="1" applyFont="1" applyBorder="1" applyAlignment="1">
      <alignment horizontal="right" vertical="center"/>
    </xf>
    <xf numFmtId="165" fontId="4" fillId="0" borderId="13" xfId="0" applyNumberFormat="1" applyFont="1" applyBorder="1" applyAlignment="1">
      <alignment horizontal="right" vertical="center"/>
    </xf>
    <xf numFmtId="0" fontId="11" fillId="0" borderId="13" xfId="0" applyFont="1" applyBorder="1" applyAlignment="1">
      <alignment horizontal="right" vertical="center" wrapText="1"/>
    </xf>
    <xf numFmtId="166" fontId="4" fillId="0" borderId="13" xfId="0" applyNumberFormat="1" applyFont="1" applyBorder="1" applyAlignment="1">
      <alignment horizontal="right" vertical="center"/>
    </xf>
    <xf numFmtId="166" fontId="11" fillId="0" borderId="0" xfId="0" applyNumberFormat="1" applyFont="1" applyAlignment="1">
      <alignment horizontal="right" vertical="center" wrapText="1"/>
    </xf>
    <xf numFmtId="170" fontId="4" fillId="0" borderId="0" xfId="0" applyNumberFormat="1" applyFont="1" applyAlignment="1">
      <alignment horizontal="right" vertical="center"/>
    </xf>
    <xf numFmtId="166" fontId="4" fillId="0" borderId="0" xfId="0" applyNumberFormat="1" applyFont="1" applyAlignment="1">
      <alignment horizontal="right" vertical="center"/>
    </xf>
    <xf numFmtId="166" fontId="7" fillId="0" borderId="13" xfId="0" applyNumberFormat="1" applyFont="1" applyBorder="1" applyAlignment="1">
      <alignment horizontal="right" vertical="center"/>
    </xf>
    <xf numFmtId="0" fontId="14" fillId="0" borderId="0" xfId="0" applyFont="1" applyAlignment="1">
      <alignment horizontal="right" vertical="center" wrapText="1" readingOrder="1"/>
    </xf>
    <xf numFmtId="171" fontId="4" fillId="0" borderId="0" xfId="0" applyNumberFormat="1" applyFont="1" applyAlignment="1">
      <alignment horizontal="right" vertical="center"/>
    </xf>
    <xf numFmtId="167" fontId="7" fillId="0" borderId="13" xfId="0" applyNumberFormat="1" applyFont="1" applyBorder="1" applyAlignment="1">
      <alignment horizontal="right" vertical="center"/>
    </xf>
    <xf numFmtId="167" fontId="4" fillId="0" borderId="0" xfId="0" applyNumberFormat="1" applyFont="1" applyAlignment="1">
      <alignment horizontal="right" vertical="center"/>
    </xf>
    <xf numFmtId="168" fontId="4" fillId="0" borderId="0" xfId="0" applyNumberFormat="1" applyFont="1" applyAlignment="1">
      <alignment horizontal="right" vertical="center"/>
    </xf>
    <xf numFmtId="9" fontId="14" fillId="0" borderId="0" xfId="0" applyNumberFormat="1" applyFont="1" applyAlignment="1">
      <alignment horizontal="right" vertical="center" wrapText="1" readingOrder="1"/>
    </xf>
    <xf numFmtId="174" fontId="4" fillId="0" borderId="0" xfId="0" applyNumberFormat="1" applyFont="1" applyAlignment="1">
      <alignment horizontal="right" vertical="center"/>
    </xf>
    <xf numFmtId="172" fontId="7" fillId="0" borderId="13" xfId="0" applyNumberFormat="1" applyFont="1" applyBorder="1" applyAlignment="1">
      <alignment horizontal="right" vertical="center"/>
    </xf>
    <xf numFmtId="169" fontId="4" fillId="0" borderId="0" xfId="0" applyNumberFormat="1" applyFont="1" applyAlignment="1">
      <alignment horizontal="right" vertical="center"/>
    </xf>
    <xf numFmtId="15" fontId="10" fillId="0" borderId="15" xfId="0" applyNumberFormat="1" applyFont="1" applyBorder="1" applyAlignment="1">
      <alignment horizontal="center" vertical="center" wrapText="1" readingOrder="1"/>
    </xf>
    <xf numFmtId="0" fontId="4" fillId="0" borderId="0" xfId="0" applyFont="1" applyAlignment="1">
      <alignment horizontal="left" vertical="center" readingOrder="1"/>
    </xf>
    <xf numFmtId="173" fontId="4" fillId="0" borderId="0" xfId="0" applyNumberFormat="1" applyFont="1" applyAlignment="1">
      <alignment horizontal="left" vertical="center" readingOrder="1"/>
    </xf>
    <xf numFmtId="0" fontId="4" fillId="0" borderId="0" xfId="0" applyFont="1" applyAlignment="1">
      <alignment vertical="center" readingOrder="1"/>
    </xf>
    <xf numFmtId="174" fontId="7" fillId="0" borderId="13" xfId="0" applyNumberFormat="1" applyFont="1" applyBorder="1" applyAlignment="1">
      <alignment horizontal="right" vertical="center"/>
    </xf>
    <xf numFmtId="175" fontId="7" fillId="0" borderId="13" xfId="0" applyNumberFormat="1" applyFont="1" applyBorder="1" applyAlignment="1">
      <alignment horizontal="right" vertical="center"/>
    </xf>
    <xf numFmtId="0" fontId="4" fillId="2" borderId="0" xfId="0" applyFont="1" applyFill="1" applyAlignment="1">
      <alignment horizontal="left" vertical="top" readingOrder="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16" fillId="2" borderId="0" xfId="3" applyFont="1" applyFill="1" applyAlignment="1">
      <alignment horizontal="center" vertical="center"/>
    </xf>
    <xf numFmtId="0" fontId="21" fillId="2" borderId="1"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4" fillId="3" borderId="0" xfId="0" applyFont="1" applyFill="1" applyAlignment="1">
      <alignment horizontal="left" vertical="center" wrapText="1" readingOrder="1"/>
    </xf>
    <xf numFmtId="0" fontId="4" fillId="3" borderId="0" xfId="0" applyFont="1" applyFill="1" applyAlignment="1">
      <alignment horizontal="right" vertical="center" wrapText="1" readingOrder="1"/>
    </xf>
    <xf numFmtId="0" fontId="7" fillId="3" borderId="0" xfId="0" applyFont="1" applyFill="1" applyAlignment="1">
      <alignment horizontal="right" vertical="center" wrapText="1" readingOrder="1"/>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4" fillId="0" borderId="0" xfId="0" applyFont="1" applyAlignment="1">
      <alignment horizontal="left" vertical="center" wrapText="1" readingOrder="1"/>
    </xf>
    <xf numFmtId="0" fontId="4" fillId="0" borderId="0" xfId="0" applyFont="1" applyAlignment="1">
      <alignment horizontal="right" vertical="center"/>
    </xf>
    <xf numFmtId="0" fontId="4" fillId="0" borderId="0" xfId="0" applyFont="1" applyAlignment="1">
      <alignment horizontal="left" vertical="center" readingOrder="1"/>
    </xf>
    <xf numFmtId="0" fontId="16" fillId="2" borderId="0" xfId="0" applyFont="1" applyFill="1" applyAlignment="1">
      <alignment horizontal="left" vertical="center"/>
    </xf>
    <xf numFmtId="0" fontId="16" fillId="0" borderId="0" xfId="0" applyFont="1" applyAlignment="1">
      <alignment horizontal="left" vertical="center"/>
    </xf>
    <xf numFmtId="0" fontId="8" fillId="0" borderId="0" xfId="0" applyFont="1" applyAlignment="1"/>
  </cellXfs>
  <cellStyles count="4">
    <cellStyle name="Comma" xfId="1" builtinId="3"/>
    <cellStyle name="Neutral" xfId="3" builtinId="28"/>
    <cellStyle name="Normal" xfId="0" builtinId="0"/>
    <cellStyle name="Percent" xfId="2" builtinId="5"/>
  </cellStyles>
  <dxfs count="0"/>
  <tableStyles count="0" defaultTableStyle="TableStyleMedium2" defaultPivotStyle="PivotStyleLight16"/>
  <colors>
    <mruColors>
      <color rgb="FF031795"/>
      <color rgb="FFD18B4C"/>
      <color rgb="FFEAF2FE"/>
      <color rgb="FFBFC4DC"/>
      <color rgb="FF002776"/>
      <color rgb="FFD249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3</xdr:col>
      <xdr:colOff>581025</xdr:colOff>
      <xdr:row>2</xdr:row>
      <xdr:rowOff>123981</xdr:rowOff>
    </xdr:to>
    <xdr:pic>
      <xdr:nvPicPr>
        <xdr:cNvPr id="7" name="Graphic 6">
          <a:extLst>
            <a:ext uri="{FF2B5EF4-FFF2-40B4-BE49-F238E27FC236}">
              <a16:creationId xmlns:a16="http://schemas.microsoft.com/office/drawing/2014/main" id="{52ABC846-FEDB-4C2A-B63F-1D07DB3FE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675" y="95250"/>
          <a:ext cx="1828800" cy="409731"/>
        </a:xfrm>
        <a:prstGeom prst="rect">
          <a:avLst/>
        </a:prstGeom>
      </xdr:spPr>
    </xdr:pic>
    <xdr:clientData/>
  </xdr:twoCellAnchor>
  <xdr:twoCellAnchor>
    <xdr:from>
      <xdr:col>9</xdr:col>
      <xdr:colOff>530598</xdr:colOff>
      <xdr:row>49</xdr:row>
      <xdr:rowOff>134937</xdr:rowOff>
    </xdr:from>
    <xdr:to>
      <xdr:col>11</xdr:col>
      <xdr:colOff>192461</xdr:colOff>
      <xdr:row>50</xdr:row>
      <xdr:rowOff>163512</xdr:rowOff>
    </xdr:to>
    <xdr:pic>
      <xdr:nvPicPr>
        <xdr:cNvPr id="5" name="Picture 4">
          <a:extLst>
            <a:ext uri="{FF2B5EF4-FFF2-40B4-BE49-F238E27FC236}">
              <a16:creationId xmlns:a16="http://schemas.microsoft.com/office/drawing/2014/main" id="{5BA0A114-2800-1902-1EA5-8761358411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40773" y="9021762"/>
          <a:ext cx="938213"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273170</xdr:colOff>
      <xdr:row>49</xdr:row>
      <xdr:rowOff>171450</xdr:rowOff>
    </xdr:from>
    <xdr:to>
      <xdr:col>12</xdr:col>
      <xdr:colOff>467979</xdr:colOff>
      <xdr:row>51</xdr:row>
      <xdr:rowOff>6350</xdr:rowOff>
    </xdr:to>
    <xdr:pic>
      <xdr:nvPicPr>
        <xdr:cNvPr id="2" name="Picture 5">
          <a:extLst>
            <a:ext uri="{FF2B5EF4-FFF2-40B4-BE49-F238E27FC236}">
              <a16:creationId xmlns:a16="http://schemas.microsoft.com/office/drawing/2014/main" id="{169F3FA0-5CE4-54F2-EC94-E7F2DC6A556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74020" y="9515475"/>
          <a:ext cx="194809"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56994</xdr:rowOff>
    </xdr:from>
    <xdr:to>
      <xdr:col>1</xdr:col>
      <xdr:colOff>1809751</xdr:colOff>
      <xdr:row>2</xdr:row>
      <xdr:rowOff>122237</xdr:rowOff>
    </xdr:to>
    <xdr:pic>
      <xdr:nvPicPr>
        <xdr:cNvPr id="2" name="Graphic 1">
          <a:extLst>
            <a:ext uri="{FF2B5EF4-FFF2-40B4-BE49-F238E27FC236}">
              <a16:creationId xmlns:a16="http://schemas.microsoft.com/office/drawing/2014/main" id="{EFB5B760-D294-41BB-8596-7208DB477B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1" y="56994"/>
          <a:ext cx="1838325" cy="4303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4</xdr:col>
      <xdr:colOff>228600</xdr:colOff>
      <xdr:row>2</xdr:row>
      <xdr:rowOff>133506</xdr:rowOff>
    </xdr:to>
    <xdr:pic>
      <xdr:nvPicPr>
        <xdr:cNvPr id="3" name="Graphic 2">
          <a:extLst>
            <a:ext uri="{FF2B5EF4-FFF2-40B4-BE49-F238E27FC236}">
              <a16:creationId xmlns:a16="http://schemas.microsoft.com/office/drawing/2014/main" id="{15A6ED06-EC79-40C5-AFCA-E531CA09BA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 y="47625"/>
          <a:ext cx="1828800" cy="4097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1733550</xdr:colOff>
      <xdr:row>2</xdr:row>
      <xdr:rowOff>47781</xdr:rowOff>
    </xdr:to>
    <xdr:pic>
      <xdr:nvPicPr>
        <xdr:cNvPr id="3" name="Graphic 2">
          <a:extLst>
            <a:ext uri="{FF2B5EF4-FFF2-40B4-BE49-F238E27FC236}">
              <a16:creationId xmlns:a16="http://schemas.microsoft.com/office/drawing/2014/main" id="{F753F752-823E-4CEC-B300-C83B092811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1828800" cy="409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4</xdr:col>
      <xdr:colOff>133350</xdr:colOff>
      <xdr:row>2</xdr:row>
      <xdr:rowOff>95406</xdr:rowOff>
    </xdr:to>
    <xdr:pic>
      <xdr:nvPicPr>
        <xdr:cNvPr id="3" name="Graphic 2">
          <a:extLst>
            <a:ext uri="{FF2B5EF4-FFF2-40B4-BE49-F238E27FC236}">
              <a16:creationId xmlns:a16="http://schemas.microsoft.com/office/drawing/2014/main" id="{D53AFD30-B835-4D88-A35A-14315D29A7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 y="47625"/>
          <a:ext cx="1828800" cy="409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7A55-512B-415A-A91A-D9CD9FC684C4}">
  <sheetPr codeName="Sheet1"/>
  <dimension ref="B4:W62"/>
  <sheetViews>
    <sheetView tabSelected="1" topLeftCell="A117" zoomScaleNormal="100" workbookViewId="0">
      <selection activeCell="B5" sqref="B5"/>
    </sheetView>
  </sheetViews>
  <sheetFormatPr defaultColWidth="9.140625" defaultRowHeight="14.45"/>
  <cols>
    <col min="1" max="1" width="1.42578125" style="1" customWidth="1"/>
    <col min="2" max="16384" width="9.140625" style="1"/>
  </cols>
  <sheetData>
    <row r="4" spans="2:23" ht="15" thickBot="1"/>
    <row r="5" spans="2:23" ht="15" customHeight="1">
      <c r="B5" s="68" t="s">
        <v>0</v>
      </c>
      <c r="C5" s="69"/>
      <c r="D5" s="69"/>
      <c r="E5" s="69"/>
      <c r="F5" s="69"/>
      <c r="G5" s="69"/>
      <c r="H5" s="69"/>
      <c r="I5" s="69"/>
      <c r="J5" s="69"/>
      <c r="K5" s="69"/>
      <c r="L5" s="69"/>
      <c r="M5" s="69"/>
      <c r="N5" s="69"/>
      <c r="O5" s="69"/>
      <c r="P5" s="69"/>
      <c r="Q5" s="69"/>
      <c r="R5" s="69"/>
      <c r="S5" s="69"/>
      <c r="T5" s="69"/>
      <c r="U5" s="69"/>
      <c r="V5" s="69"/>
      <c r="W5" s="70"/>
    </row>
    <row r="6" spans="2:23">
      <c r="B6" s="71"/>
      <c r="C6" s="72"/>
      <c r="D6" s="72"/>
      <c r="E6" s="72"/>
      <c r="F6" s="72"/>
      <c r="G6" s="72"/>
      <c r="H6" s="72"/>
      <c r="I6" s="72"/>
      <c r="J6" s="72"/>
      <c r="K6" s="72"/>
      <c r="L6" s="72"/>
      <c r="M6" s="72"/>
      <c r="N6" s="72"/>
      <c r="O6" s="72"/>
      <c r="P6" s="72"/>
      <c r="Q6" s="72"/>
      <c r="R6" s="72"/>
      <c r="S6" s="72"/>
      <c r="T6" s="72"/>
      <c r="U6" s="72"/>
      <c r="V6" s="72"/>
      <c r="W6" s="73"/>
    </row>
    <row r="7" spans="2:23">
      <c r="B7" s="71"/>
      <c r="C7" s="72"/>
      <c r="D7" s="72"/>
      <c r="E7" s="72"/>
      <c r="F7" s="72"/>
      <c r="G7" s="72"/>
      <c r="H7" s="72"/>
      <c r="I7" s="72"/>
      <c r="J7" s="72"/>
      <c r="K7" s="72"/>
      <c r="L7" s="72"/>
      <c r="M7" s="72"/>
      <c r="N7" s="72"/>
      <c r="O7" s="72"/>
      <c r="P7" s="72"/>
      <c r="Q7" s="72"/>
      <c r="R7" s="72"/>
      <c r="S7" s="72"/>
      <c r="T7" s="72"/>
      <c r="U7" s="72"/>
      <c r="V7" s="72"/>
      <c r="W7" s="73"/>
    </row>
    <row r="8" spans="2:23">
      <c r="B8" s="71"/>
      <c r="C8" s="72"/>
      <c r="D8" s="72"/>
      <c r="E8" s="72"/>
      <c r="F8" s="72"/>
      <c r="G8" s="72"/>
      <c r="H8" s="72"/>
      <c r="I8" s="72"/>
      <c r="J8" s="72"/>
      <c r="K8" s="72"/>
      <c r="L8" s="72"/>
      <c r="M8" s="72"/>
      <c r="N8" s="72"/>
      <c r="O8" s="72"/>
      <c r="P8" s="72"/>
      <c r="Q8" s="72"/>
      <c r="R8" s="72"/>
      <c r="S8" s="72"/>
      <c r="T8" s="72"/>
      <c r="U8" s="72"/>
      <c r="V8" s="72"/>
      <c r="W8" s="73"/>
    </row>
    <row r="9" spans="2:23">
      <c r="B9" s="71"/>
      <c r="C9" s="72"/>
      <c r="D9" s="72"/>
      <c r="E9" s="72"/>
      <c r="F9" s="72"/>
      <c r="G9" s="72"/>
      <c r="H9" s="72"/>
      <c r="I9" s="72"/>
      <c r="J9" s="72"/>
      <c r="K9" s="72"/>
      <c r="L9" s="72"/>
      <c r="M9" s="72"/>
      <c r="N9" s="72"/>
      <c r="O9" s="72"/>
      <c r="P9" s="72"/>
      <c r="Q9" s="72"/>
      <c r="R9" s="72"/>
      <c r="S9" s="72"/>
      <c r="T9" s="72"/>
      <c r="U9" s="72"/>
      <c r="V9" s="72"/>
      <c r="W9" s="73"/>
    </row>
    <row r="10" spans="2:23">
      <c r="B10" s="71"/>
      <c r="C10" s="72"/>
      <c r="D10" s="72"/>
      <c r="E10" s="72"/>
      <c r="F10" s="72"/>
      <c r="G10" s="72"/>
      <c r="H10" s="72"/>
      <c r="I10" s="72"/>
      <c r="J10" s="72"/>
      <c r="K10" s="72"/>
      <c r="L10" s="72"/>
      <c r="M10" s="72"/>
      <c r="N10" s="72"/>
      <c r="O10" s="72"/>
      <c r="P10" s="72"/>
      <c r="Q10" s="72"/>
      <c r="R10" s="72"/>
      <c r="S10" s="72"/>
      <c r="T10" s="72"/>
      <c r="U10" s="72"/>
      <c r="V10" s="72"/>
      <c r="W10" s="73"/>
    </row>
    <row r="11" spans="2:23">
      <c r="B11" s="71"/>
      <c r="C11" s="72"/>
      <c r="D11" s="72"/>
      <c r="E11" s="72"/>
      <c r="F11" s="72"/>
      <c r="G11" s="72"/>
      <c r="H11" s="72"/>
      <c r="I11" s="72"/>
      <c r="J11" s="72"/>
      <c r="K11" s="72"/>
      <c r="L11" s="72"/>
      <c r="M11" s="72"/>
      <c r="N11" s="72"/>
      <c r="O11" s="72"/>
      <c r="P11" s="72"/>
      <c r="Q11" s="72"/>
      <c r="R11" s="72"/>
      <c r="S11" s="72"/>
      <c r="T11" s="72"/>
      <c r="U11" s="72"/>
      <c r="V11" s="72"/>
      <c r="W11" s="73"/>
    </row>
    <row r="12" spans="2:23">
      <c r="B12" s="71"/>
      <c r="C12" s="72"/>
      <c r="D12" s="72"/>
      <c r="E12" s="72"/>
      <c r="F12" s="72"/>
      <c r="G12" s="72"/>
      <c r="H12" s="72"/>
      <c r="I12" s="72"/>
      <c r="J12" s="72"/>
      <c r="K12" s="72"/>
      <c r="L12" s="72"/>
      <c r="M12" s="72"/>
      <c r="N12" s="72"/>
      <c r="O12" s="72"/>
      <c r="P12" s="72"/>
      <c r="Q12" s="72"/>
      <c r="R12" s="72"/>
      <c r="S12" s="72"/>
      <c r="T12" s="72"/>
      <c r="U12" s="72"/>
      <c r="V12" s="72"/>
      <c r="W12" s="73"/>
    </row>
    <row r="13" spans="2:23">
      <c r="B13" s="71"/>
      <c r="C13" s="72"/>
      <c r="D13" s="72"/>
      <c r="E13" s="72"/>
      <c r="F13" s="72"/>
      <c r="G13" s="72"/>
      <c r="H13" s="72"/>
      <c r="I13" s="72"/>
      <c r="J13" s="72"/>
      <c r="K13" s="72"/>
      <c r="L13" s="72"/>
      <c r="M13" s="72"/>
      <c r="N13" s="72"/>
      <c r="O13" s="72"/>
      <c r="P13" s="72"/>
      <c r="Q13" s="72"/>
      <c r="R13" s="72"/>
      <c r="S13" s="72"/>
      <c r="T13" s="72"/>
      <c r="U13" s="72"/>
      <c r="V13" s="72"/>
      <c r="W13" s="73"/>
    </row>
    <row r="14" spans="2:23">
      <c r="B14" s="71"/>
      <c r="C14" s="72"/>
      <c r="D14" s="72"/>
      <c r="E14" s="72"/>
      <c r="F14" s="72"/>
      <c r="G14" s="72"/>
      <c r="H14" s="72"/>
      <c r="I14" s="72"/>
      <c r="J14" s="72"/>
      <c r="K14" s="72"/>
      <c r="L14" s="72"/>
      <c r="M14" s="72"/>
      <c r="N14" s="72"/>
      <c r="O14" s="72"/>
      <c r="P14" s="72"/>
      <c r="Q14" s="72"/>
      <c r="R14" s="72"/>
      <c r="S14" s="72"/>
      <c r="T14" s="72"/>
      <c r="U14" s="72"/>
      <c r="V14" s="72"/>
      <c r="W14" s="73"/>
    </row>
    <row r="15" spans="2:23">
      <c r="B15" s="71"/>
      <c r="C15" s="72"/>
      <c r="D15" s="72"/>
      <c r="E15" s="72"/>
      <c r="F15" s="72"/>
      <c r="G15" s="72"/>
      <c r="H15" s="72"/>
      <c r="I15" s="72"/>
      <c r="J15" s="72"/>
      <c r="K15" s="72"/>
      <c r="L15" s="72"/>
      <c r="M15" s="72"/>
      <c r="N15" s="72"/>
      <c r="O15" s="72"/>
      <c r="P15" s="72"/>
      <c r="Q15" s="72"/>
      <c r="R15" s="72"/>
      <c r="S15" s="72"/>
      <c r="T15" s="72"/>
      <c r="U15" s="72"/>
      <c r="V15" s="72"/>
      <c r="W15" s="73"/>
    </row>
    <row r="16" spans="2:23">
      <c r="B16" s="71"/>
      <c r="C16" s="72"/>
      <c r="D16" s="72"/>
      <c r="E16" s="72"/>
      <c r="F16" s="72"/>
      <c r="G16" s="72"/>
      <c r="H16" s="72"/>
      <c r="I16" s="72"/>
      <c r="J16" s="72"/>
      <c r="K16" s="72"/>
      <c r="L16" s="72"/>
      <c r="M16" s="72"/>
      <c r="N16" s="72"/>
      <c r="O16" s="72"/>
      <c r="P16" s="72"/>
      <c r="Q16" s="72"/>
      <c r="R16" s="72"/>
      <c r="S16" s="72"/>
      <c r="T16" s="72"/>
      <c r="U16" s="72"/>
      <c r="V16" s="72"/>
      <c r="W16" s="73"/>
    </row>
    <row r="17" spans="2:23">
      <c r="B17" s="71"/>
      <c r="C17" s="72"/>
      <c r="D17" s="72"/>
      <c r="E17" s="72"/>
      <c r="F17" s="72"/>
      <c r="G17" s="72"/>
      <c r="H17" s="72"/>
      <c r="I17" s="72"/>
      <c r="J17" s="72"/>
      <c r="K17" s="72"/>
      <c r="L17" s="72"/>
      <c r="M17" s="72"/>
      <c r="N17" s="72"/>
      <c r="O17" s="72"/>
      <c r="P17" s="72"/>
      <c r="Q17" s="72"/>
      <c r="R17" s="72"/>
      <c r="S17" s="72"/>
      <c r="T17" s="72"/>
      <c r="U17" s="72"/>
      <c r="V17" s="72"/>
      <c r="W17" s="73"/>
    </row>
    <row r="18" spans="2:23">
      <c r="B18" s="71"/>
      <c r="C18" s="72"/>
      <c r="D18" s="72"/>
      <c r="E18" s="72"/>
      <c r="F18" s="72"/>
      <c r="G18" s="72"/>
      <c r="H18" s="72"/>
      <c r="I18" s="72"/>
      <c r="J18" s="72"/>
      <c r="K18" s="72"/>
      <c r="L18" s="72"/>
      <c r="M18" s="72"/>
      <c r="N18" s="72"/>
      <c r="O18" s="72"/>
      <c r="P18" s="72"/>
      <c r="Q18" s="72"/>
      <c r="R18" s="72"/>
      <c r="S18" s="72"/>
      <c r="T18" s="72"/>
      <c r="U18" s="72"/>
      <c r="V18" s="72"/>
      <c r="W18" s="73"/>
    </row>
    <row r="19" spans="2:23">
      <c r="B19" s="71"/>
      <c r="C19" s="72"/>
      <c r="D19" s="72"/>
      <c r="E19" s="72"/>
      <c r="F19" s="72"/>
      <c r="G19" s="72"/>
      <c r="H19" s="72"/>
      <c r="I19" s="72"/>
      <c r="J19" s="72"/>
      <c r="K19" s="72"/>
      <c r="L19" s="72"/>
      <c r="M19" s="72"/>
      <c r="N19" s="72"/>
      <c r="O19" s="72"/>
      <c r="P19" s="72"/>
      <c r="Q19" s="72"/>
      <c r="R19" s="72"/>
      <c r="S19" s="72"/>
      <c r="T19" s="72"/>
      <c r="U19" s="72"/>
      <c r="V19" s="72"/>
      <c r="W19" s="73"/>
    </row>
    <row r="20" spans="2:23">
      <c r="B20" s="71"/>
      <c r="C20" s="72"/>
      <c r="D20" s="72"/>
      <c r="E20" s="72"/>
      <c r="F20" s="72"/>
      <c r="G20" s="72"/>
      <c r="H20" s="72"/>
      <c r="I20" s="72"/>
      <c r="J20" s="72"/>
      <c r="K20" s="72"/>
      <c r="L20" s="72"/>
      <c r="M20" s="72"/>
      <c r="N20" s="72"/>
      <c r="O20" s="72"/>
      <c r="P20" s="72"/>
      <c r="Q20" s="72"/>
      <c r="R20" s="72"/>
      <c r="S20" s="72"/>
      <c r="T20" s="72"/>
      <c r="U20" s="72"/>
      <c r="V20" s="72"/>
      <c r="W20" s="73"/>
    </row>
    <row r="21" spans="2:23">
      <c r="B21" s="71"/>
      <c r="C21" s="72"/>
      <c r="D21" s="72"/>
      <c r="E21" s="72"/>
      <c r="F21" s="72"/>
      <c r="G21" s="72"/>
      <c r="H21" s="72"/>
      <c r="I21" s="72"/>
      <c r="J21" s="72"/>
      <c r="K21" s="72"/>
      <c r="L21" s="72"/>
      <c r="M21" s="72"/>
      <c r="N21" s="72"/>
      <c r="O21" s="72"/>
      <c r="P21" s="72"/>
      <c r="Q21" s="72"/>
      <c r="R21" s="72"/>
      <c r="S21" s="72"/>
      <c r="T21" s="72"/>
      <c r="U21" s="72"/>
      <c r="V21" s="72"/>
      <c r="W21" s="73"/>
    </row>
    <row r="22" spans="2:23">
      <c r="B22" s="71"/>
      <c r="C22" s="72"/>
      <c r="D22" s="72"/>
      <c r="E22" s="72"/>
      <c r="F22" s="72"/>
      <c r="G22" s="72"/>
      <c r="H22" s="72"/>
      <c r="I22" s="72"/>
      <c r="J22" s="72"/>
      <c r="K22" s="72"/>
      <c r="L22" s="72"/>
      <c r="M22" s="72"/>
      <c r="N22" s="72"/>
      <c r="O22" s="72"/>
      <c r="P22" s="72"/>
      <c r="Q22" s="72"/>
      <c r="R22" s="72"/>
      <c r="S22" s="72"/>
      <c r="T22" s="72"/>
      <c r="U22" s="72"/>
      <c r="V22" s="72"/>
      <c r="W22" s="73"/>
    </row>
    <row r="23" spans="2:23">
      <c r="B23" s="71"/>
      <c r="C23" s="72"/>
      <c r="D23" s="72"/>
      <c r="E23" s="72"/>
      <c r="F23" s="72"/>
      <c r="G23" s="72"/>
      <c r="H23" s="72"/>
      <c r="I23" s="72"/>
      <c r="J23" s="72"/>
      <c r="K23" s="72"/>
      <c r="L23" s="72"/>
      <c r="M23" s="72"/>
      <c r="N23" s="72"/>
      <c r="O23" s="72"/>
      <c r="P23" s="72"/>
      <c r="Q23" s="72"/>
      <c r="R23" s="72"/>
      <c r="S23" s="72"/>
      <c r="T23" s="72"/>
      <c r="U23" s="72"/>
      <c r="V23" s="72"/>
      <c r="W23" s="73"/>
    </row>
    <row r="24" spans="2:23">
      <c r="B24" s="71"/>
      <c r="C24" s="72"/>
      <c r="D24" s="72"/>
      <c r="E24" s="72"/>
      <c r="F24" s="72"/>
      <c r="G24" s="72"/>
      <c r="H24" s="72"/>
      <c r="I24" s="72"/>
      <c r="J24" s="72"/>
      <c r="K24" s="72"/>
      <c r="L24" s="72"/>
      <c r="M24" s="72"/>
      <c r="N24" s="72"/>
      <c r="O24" s="72"/>
      <c r="P24" s="72"/>
      <c r="Q24" s="72"/>
      <c r="R24" s="72"/>
      <c r="S24" s="72"/>
      <c r="T24" s="72"/>
      <c r="U24" s="72"/>
      <c r="V24" s="72"/>
      <c r="W24" s="73"/>
    </row>
    <row r="25" spans="2:23">
      <c r="B25" s="71"/>
      <c r="C25" s="72"/>
      <c r="D25" s="72"/>
      <c r="E25" s="72"/>
      <c r="F25" s="72"/>
      <c r="G25" s="72"/>
      <c r="H25" s="72"/>
      <c r="I25" s="72"/>
      <c r="J25" s="72"/>
      <c r="K25" s="72"/>
      <c r="L25" s="72"/>
      <c r="M25" s="72"/>
      <c r="N25" s="72"/>
      <c r="O25" s="72"/>
      <c r="P25" s="72"/>
      <c r="Q25" s="72"/>
      <c r="R25" s="72"/>
      <c r="S25" s="72"/>
      <c r="T25" s="72"/>
      <c r="U25" s="72"/>
      <c r="V25" s="72"/>
      <c r="W25" s="73"/>
    </row>
    <row r="26" spans="2:23">
      <c r="B26" s="71"/>
      <c r="C26" s="72"/>
      <c r="D26" s="72"/>
      <c r="E26" s="72"/>
      <c r="F26" s="72"/>
      <c r="G26" s="72"/>
      <c r="H26" s="72"/>
      <c r="I26" s="72"/>
      <c r="J26" s="72"/>
      <c r="K26" s="72"/>
      <c r="L26" s="72"/>
      <c r="M26" s="72"/>
      <c r="N26" s="72"/>
      <c r="O26" s="72"/>
      <c r="P26" s="72"/>
      <c r="Q26" s="72"/>
      <c r="R26" s="72"/>
      <c r="S26" s="72"/>
      <c r="T26" s="72"/>
      <c r="U26" s="72"/>
      <c r="V26" s="72"/>
      <c r="W26" s="73"/>
    </row>
    <row r="27" spans="2:23">
      <c r="B27" s="71"/>
      <c r="C27" s="72"/>
      <c r="D27" s="72"/>
      <c r="E27" s="72"/>
      <c r="F27" s="72"/>
      <c r="G27" s="72"/>
      <c r="H27" s="72"/>
      <c r="I27" s="72"/>
      <c r="J27" s="72"/>
      <c r="K27" s="72"/>
      <c r="L27" s="72"/>
      <c r="M27" s="72"/>
      <c r="N27" s="72"/>
      <c r="O27" s="72"/>
      <c r="P27" s="72"/>
      <c r="Q27" s="72"/>
      <c r="R27" s="72"/>
      <c r="S27" s="72"/>
      <c r="T27" s="72"/>
      <c r="U27" s="72"/>
      <c r="V27" s="72"/>
      <c r="W27" s="73"/>
    </row>
    <row r="28" spans="2:23">
      <c r="B28" s="71"/>
      <c r="C28" s="72"/>
      <c r="D28" s="72"/>
      <c r="E28" s="72"/>
      <c r="F28" s="72"/>
      <c r="G28" s="72"/>
      <c r="H28" s="72"/>
      <c r="I28" s="72"/>
      <c r="J28" s="72"/>
      <c r="K28" s="72"/>
      <c r="L28" s="72"/>
      <c r="M28" s="72"/>
      <c r="N28" s="72"/>
      <c r="O28" s="72"/>
      <c r="P28" s="72"/>
      <c r="Q28" s="72"/>
      <c r="R28" s="72"/>
      <c r="S28" s="72"/>
      <c r="T28" s="72"/>
      <c r="U28" s="72"/>
      <c r="V28" s="72"/>
      <c r="W28" s="73"/>
    </row>
    <row r="29" spans="2:23">
      <c r="B29" s="71"/>
      <c r="C29" s="72"/>
      <c r="D29" s="72"/>
      <c r="E29" s="72"/>
      <c r="F29" s="72"/>
      <c r="G29" s="72"/>
      <c r="H29" s="72"/>
      <c r="I29" s="72"/>
      <c r="J29" s="72"/>
      <c r="K29" s="72"/>
      <c r="L29" s="72"/>
      <c r="M29" s="72"/>
      <c r="N29" s="72"/>
      <c r="O29" s="72"/>
      <c r="P29" s="72"/>
      <c r="Q29" s="72"/>
      <c r="R29" s="72"/>
      <c r="S29" s="72"/>
      <c r="T29" s="72"/>
      <c r="U29" s="72"/>
      <c r="V29" s="72"/>
      <c r="W29" s="73"/>
    </row>
    <row r="30" spans="2:23">
      <c r="B30" s="71"/>
      <c r="C30" s="72"/>
      <c r="D30" s="72"/>
      <c r="E30" s="72"/>
      <c r="F30" s="72"/>
      <c r="G30" s="72"/>
      <c r="H30" s="72"/>
      <c r="I30" s="72"/>
      <c r="J30" s="72"/>
      <c r="K30" s="72"/>
      <c r="L30" s="72"/>
      <c r="M30" s="72"/>
      <c r="N30" s="72"/>
      <c r="O30" s="72"/>
      <c r="P30" s="72"/>
      <c r="Q30" s="72"/>
      <c r="R30" s="72"/>
      <c r="S30" s="72"/>
      <c r="T30" s="72"/>
      <c r="U30" s="72"/>
      <c r="V30" s="72"/>
      <c r="W30" s="73"/>
    </row>
    <row r="31" spans="2:23">
      <c r="B31" s="71"/>
      <c r="C31" s="72"/>
      <c r="D31" s="72"/>
      <c r="E31" s="72"/>
      <c r="F31" s="72"/>
      <c r="G31" s="72"/>
      <c r="H31" s="72"/>
      <c r="I31" s="72"/>
      <c r="J31" s="72"/>
      <c r="K31" s="72"/>
      <c r="L31" s="72"/>
      <c r="M31" s="72"/>
      <c r="N31" s="72"/>
      <c r="O31" s="72"/>
      <c r="P31" s="72"/>
      <c r="Q31" s="72"/>
      <c r="R31" s="72"/>
      <c r="S31" s="72"/>
      <c r="T31" s="72"/>
      <c r="U31" s="72"/>
      <c r="V31" s="72"/>
      <c r="W31" s="73"/>
    </row>
    <row r="32" spans="2:23">
      <c r="B32" s="71"/>
      <c r="C32" s="72"/>
      <c r="D32" s="72"/>
      <c r="E32" s="72"/>
      <c r="F32" s="72"/>
      <c r="G32" s="72"/>
      <c r="H32" s="72"/>
      <c r="I32" s="72"/>
      <c r="J32" s="72"/>
      <c r="K32" s="72"/>
      <c r="L32" s="72"/>
      <c r="M32" s="72"/>
      <c r="N32" s="72"/>
      <c r="O32" s="72"/>
      <c r="P32" s="72"/>
      <c r="Q32" s="72"/>
      <c r="R32" s="72"/>
      <c r="S32" s="72"/>
      <c r="T32" s="72"/>
      <c r="U32" s="72"/>
      <c r="V32" s="72"/>
      <c r="W32" s="73"/>
    </row>
    <row r="33" spans="2:23">
      <c r="B33" s="71"/>
      <c r="C33" s="72"/>
      <c r="D33" s="72"/>
      <c r="E33" s="72"/>
      <c r="F33" s="72"/>
      <c r="G33" s="72"/>
      <c r="H33" s="72"/>
      <c r="I33" s="72"/>
      <c r="J33" s="72"/>
      <c r="K33" s="72"/>
      <c r="L33" s="72"/>
      <c r="M33" s="72"/>
      <c r="N33" s="72"/>
      <c r="O33" s="72"/>
      <c r="P33" s="72"/>
      <c r="Q33" s="72"/>
      <c r="R33" s="72"/>
      <c r="S33" s="72"/>
      <c r="T33" s="72"/>
      <c r="U33" s="72"/>
      <c r="V33" s="72"/>
      <c r="W33" s="73"/>
    </row>
    <row r="34" spans="2:23">
      <c r="B34" s="71"/>
      <c r="C34" s="72"/>
      <c r="D34" s="72"/>
      <c r="E34" s="72"/>
      <c r="F34" s="72"/>
      <c r="G34" s="72"/>
      <c r="H34" s="72"/>
      <c r="I34" s="72"/>
      <c r="J34" s="72"/>
      <c r="K34" s="72"/>
      <c r="L34" s="72"/>
      <c r="M34" s="72"/>
      <c r="N34" s="72"/>
      <c r="O34" s="72"/>
      <c r="P34" s="72"/>
      <c r="Q34" s="72"/>
      <c r="R34" s="72"/>
      <c r="S34" s="72"/>
      <c r="T34" s="72"/>
      <c r="U34" s="72"/>
      <c r="V34" s="72"/>
      <c r="W34" s="73"/>
    </row>
    <row r="35" spans="2:23">
      <c r="B35" s="71"/>
      <c r="C35" s="72"/>
      <c r="D35" s="72"/>
      <c r="E35" s="72"/>
      <c r="F35" s="72"/>
      <c r="G35" s="72"/>
      <c r="H35" s="72"/>
      <c r="I35" s="72"/>
      <c r="J35" s="72"/>
      <c r="K35" s="72"/>
      <c r="L35" s="72"/>
      <c r="M35" s="72"/>
      <c r="N35" s="72"/>
      <c r="O35" s="72"/>
      <c r="P35" s="72"/>
      <c r="Q35" s="72"/>
      <c r="R35" s="72"/>
      <c r="S35" s="72"/>
      <c r="T35" s="72"/>
      <c r="U35" s="72"/>
      <c r="V35" s="72"/>
      <c r="W35" s="73"/>
    </row>
    <row r="36" spans="2:23">
      <c r="B36" s="71"/>
      <c r="C36" s="72"/>
      <c r="D36" s="72"/>
      <c r="E36" s="72"/>
      <c r="F36" s="72"/>
      <c r="G36" s="72"/>
      <c r="H36" s="72"/>
      <c r="I36" s="72"/>
      <c r="J36" s="72"/>
      <c r="K36" s="72"/>
      <c r="L36" s="72"/>
      <c r="M36" s="72"/>
      <c r="N36" s="72"/>
      <c r="O36" s="72"/>
      <c r="P36" s="72"/>
      <c r="Q36" s="72"/>
      <c r="R36" s="72"/>
      <c r="S36" s="72"/>
      <c r="T36" s="72"/>
      <c r="U36" s="72"/>
      <c r="V36" s="72"/>
      <c r="W36" s="73"/>
    </row>
    <row r="37" spans="2:23">
      <c r="B37" s="71"/>
      <c r="C37" s="72"/>
      <c r="D37" s="72"/>
      <c r="E37" s="72"/>
      <c r="F37" s="72"/>
      <c r="G37" s="72"/>
      <c r="H37" s="72"/>
      <c r="I37" s="72"/>
      <c r="J37" s="72"/>
      <c r="K37" s="72"/>
      <c r="L37" s="72"/>
      <c r="M37" s="72"/>
      <c r="N37" s="72"/>
      <c r="O37" s="72"/>
      <c r="P37" s="72"/>
      <c r="Q37" s="72"/>
      <c r="R37" s="72"/>
      <c r="S37" s="72"/>
      <c r="T37" s="72"/>
      <c r="U37" s="72"/>
      <c r="V37" s="72"/>
      <c r="W37" s="73"/>
    </row>
    <row r="38" spans="2:23">
      <c r="B38" s="71"/>
      <c r="C38" s="72"/>
      <c r="D38" s="72"/>
      <c r="E38" s="72"/>
      <c r="F38" s="72"/>
      <c r="G38" s="72"/>
      <c r="H38" s="72"/>
      <c r="I38" s="72"/>
      <c r="J38" s="72"/>
      <c r="K38" s="72"/>
      <c r="L38" s="72"/>
      <c r="M38" s="72"/>
      <c r="N38" s="72"/>
      <c r="O38" s="72"/>
      <c r="P38" s="72"/>
      <c r="Q38" s="72"/>
      <c r="R38" s="72"/>
      <c r="S38" s="72"/>
      <c r="T38" s="72"/>
      <c r="U38" s="72"/>
      <c r="V38" s="72"/>
      <c r="W38" s="73"/>
    </row>
    <row r="39" spans="2:23">
      <c r="B39" s="71"/>
      <c r="C39" s="72"/>
      <c r="D39" s="72"/>
      <c r="E39" s="72"/>
      <c r="F39" s="72"/>
      <c r="G39" s="72"/>
      <c r="H39" s="72"/>
      <c r="I39" s="72"/>
      <c r="J39" s="72"/>
      <c r="K39" s="72"/>
      <c r="L39" s="72"/>
      <c r="M39" s="72"/>
      <c r="N39" s="72"/>
      <c r="O39" s="72"/>
      <c r="P39" s="72"/>
      <c r="Q39" s="72"/>
      <c r="R39" s="72"/>
      <c r="S39" s="72"/>
      <c r="T39" s="72"/>
      <c r="U39" s="72"/>
      <c r="V39" s="72"/>
      <c r="W39" s="73"/>
    </row>
    <row r="40" spans="2:23">
      <c r="B40" s="71"/>
      <c r="C40" s="72"/>
      <c r="D40" s="72"/>
      <c r="E40" s="72"/>
      <c r="F40" s="72"/>
      <c r="G40" s="72"/>
      <c r="H40" s="72"/>
      <c r="I40" s="72"/>
      <c r="J40" s="72"/>
      <c r="K40" s="72"/>
      <c r="L40" s="72"/>
      <c r="M40" s="72"/>
      <c r="N40" s="72"/>
      <c r="O40" s="72"/>
      <c r="P40" s="72"/>
      <c r="Q40" s="72"/>
      <c r="R40" s="72"/>
      <c r="S40" s="72"/>
      <c r="T40" s="72"/>
      <c r="U40" s="72"/>
      <c r="V40" s="72"/>
      <c r="W40" s="73"/>
    </row>
    <row r="41" spans="2:23">
      <c r="B41" s="71"/>
      <c r="C41" s="72"/>
      <c r="D41" s="72"/>
      <c r="E41" s="72"/>
      <c r="F41" s="72"/>
      <c r="G41" s="72"/>
      <c r="H41" s="72"/>
      <c r="I41" s="72"/>
      <c r="J41" s="72"/>
      <c r="K41" s="72"/>
      <c r="L41" s="72"/>
      <c r="M41" s="72"/>
      <c r="N41" s="72"/>
      <c r="O41" s="72"/>
      <c r="P41" s="72"/>
      <c r="Q41" s="72"/>
      <c r="R41" s="72"/>
      <c r="S41" s="72"/>
      <c r="T41" s="72"/>
      <c r="U41" s="72"/>
      <c r="V41" s="72"/>
      <c r="W41" s="73"/>
    </row>
    <row r="42" spans="2:23">
      <c r="B42" s="71"/>
      <c r="C42" s="72"/>
      <c r="D42" s="72"/>
      <c r="E42" s="72"/>
      <c r="F42" s="72"/>
      <c r="G42" s="72"/>
      <c r="H42" s="72"/>
      <c r="I42" s="72"/>
      <c r="J42" s="72"/>
      <c r="K42" s="72"/>
      <c r="L42" s="72"/>
      <c r="M42" s="72"/>
      <c r="N42" s="72"/>
      <c r="O42" s="72"/>
      <c r="P42" s="72"/>
      <c r="Q42" s="72"/>
      <c r="R42" s="72"/>
      <c r="S42" s="72"/>
      <c r="T42" s="72"/>
      <c r="U42" s="72"/>
      <c r="V42" s="72"/>
      <c r="W42" s="73"/>
    </row>
    <row r="43" spans="2:23">
      <c r="B43" s="71"/>
      <c r="C43" s="72"/>
      <c r="D43" s="72"/>
      <c r="E43" s="72"/>
      <c r="F43" s="72"/>
      <c r="G43" s="72"/>
      <c r="H43" s="72"/>
      <c r="I43" s="72"/>
      <c r="J43" s="72"/>
      <c r="K43" s="72"/>
      <c r="L43" s="72"/>
      <c r="M43" s="72"/>
      <c r="N43" s="72"/>
      <c r="O43" s="72"/>
      <c r="P43" s="72"/>
      <c r="Q43" s="72"/>
      <c r="R43" s="72"/>
      <c r="S43" s="72"/>
      <c r="T43" s="72"/>
      <c r="U43" s="72"/>
      <c r="V43" s="72"/>
      <c r="W43" s="73"/>
    </row>
    <row r="44" spans="2:23">
      <c r="B44" s="71"/>
      <c r="C44" s="72"/>
      <c r="D44" s="72"/>
      <c r="E44" s="72"/>
      <c r="F44" s="72"/>
      <c r="G44" s="72"/>
      <c r="H44" s="72"/>
      <c r="I44" s="72"/>
      <c r="J44" s="72"/>
      <c r="K44" s="72"/>
      <c r="L44" s="72"/>
      <c r="M44" s="72"/>
      <c r="N44" s="72"/>
      <c r="O44" s="72"/>
      <c r="P44" s="72"/>
      <c r="Q44" s="72"/>
      <c r="R44" s="72"/>
      <c r="S44" s="72"/>
      <c r="T44" s="72"/>
      <c r="U44" s="72"/>
      <c r="V44" s="72"/>
      <c r="W44" s="73"/>
    </row>
    <row r="45" spans="2:23">
      <c r="B45" s="71"/>
      <c r="C45" s="72"/>
      <c r="D45" s="72"/>
      <c r="E45" s="72"/>
      <c r="F45" s="72"/>
      <c r="G45" s="72"/>
      <c r="H45" s="72"/>
      <c r="I45" s="72"/>
      <c r="J45" s="72"/>
      <c r="K45" s="72"/>
      <c r="L45" s="72"/>
      <c r="M45" s="72"/>
      <c r="N45" s="72"/>
      <c r="O45" s="72"/>
      <c r="P45" s="72"/>
      <c r="Q45" s="72"/>
      <c r="R45" s="72"/>
      <c r="S45" s="72"/>
      <c r="T45" s="72"/>
      <c r="U45" s="72"/>
      <c r="V45" s="72"/>
      <c r="W45" s="73"/>
    </row>
    <row r="46" spans="2:23">
      <c r="B46" s="71"/>
      <c r="C46" s="72"/>
      <c r="D46" s="72"/>
      <c r="E46" s="72"/>
      <c r="F46" s="72"/>
      <c r="G46" s="72"/>
      <c r="H46" s="72"/>
      <c r="I46" s="72"/>
      <c r="J46" s="72"/>
      <c r="K46" s="72"/>
      <c r="L46" s="72"/>
      <c r="M46" s="72"/>
      <c r="N46" s="72"/>
      <c r="O46" s="72"/>
      <c r="P46" s="72"/>
      <c r="Q46" s="72"/>
      <c r="R46" s="72"/>
      <c r="S46" s="72"/>
      <c r="T46" s="72"/>
      <c r="U46" s="72"/>
      <c r="V46" s="72"/>
      <c r="W46" s="73"/>
    </row>
    <row r="47" spans="2:23">
      <c r="B47" s="71"/>
      <c r="C47" s="72"/>
      <c r="D47" s="72"/>
      <c r="E47" s="72"/>
      <c r="F47" s="72"/>
      <c r="G47" s="72"/>
      <c r="H47" s="72"/>
      <c r="I47" s="72"/>
      <c r="J47" s="72"/>
      <c r="K47" s="72"/>
      <c r="L47" s="72"/>
      <c r="M47" s="72"/>
      <c r="N47" s="72"/>
      <c r="O47" s="72"/>
      <c r="P47" s="72"/>
      <c r="Q47" s="72"/>
      <c r="R47" s="72"/>
      <c r="S47" s="72"/>
      <c r="T47" s="72"/>
      <c r="U47" s="72"/>
      <c r="V47" s="72"/>
      <c r="W47" s="73"/>
    </row>
    <row r="48" spans="2:23">
      <c r="B48" s="71"/>
      <c r="C48" s="72"/>
      <c r="D48" s="72"/>
      <c r="E48" s="72"/>
      <c r="F48" s="72"/>
      <c r="G48" s="72"/>
      <c r="H48" s="72"/>
      <c r="I48" s="72"/>
      <c r="J48" s="72"/>
      <c r="K48" s="72"/>
      <c r="L48" s="72"/>
      <c r="M48" s="72"/>
      <c r="N48" s="72"/>
      <c r="O48" s="72"/>
      <c r="P48" s="72"/>
      <c r="Q48" s="72"/>
      <c r="R48" s="72"/>
      <c r="S48" s="72"/>
      <c r="T48" s="72"/>
      <c r="U48" s="72"/>
      <c r="V48" s="72"/>
      <c r="W48" s="73"/>
    </row>
    <row r="49" spans="2:23">
      <c r="B49" s="71"/>
      <c r="C49" s="72"/>
      <c r="D49" s="72"/>
      <c r="E49" s="72"/>
      <c r="F49" s="72"/>
      <c r="G49" s="72"/>
      <c r="H49" s="72"/>
      <c r="I49" s="72"/>
      <c r="J49" s="72"/>
      <c r="K49" s="72"/>
      <c r="L49" s="72"/>
      <c r="M49" s="72"/>
      <c r="N49" s="72"/>
      <c r="O49" s="72"/>
      <c r="P49" s="72"/>
      <c r="Q49" s="72"/>
      <c r="R49" s="72"/>
      <c r="S49" s="72"/>
      <c r="T49" s="72"/>
      <c r="U49" s="72"/>
      <c r="V49" s="72"/>
      <c r="W49" s="73"/>
    </row>
    <row r="50" spans="2:23">
      <c r="B50" s="27"/>
      <c r="C50" s="6"/>
      <c r="D50" s="6"/>
      <c r="E50" s="6"/>
      <c r="F50" s="6"/>
      <c r="G50" s="6"/>
      <c r="H50" s="6"/>
      <c r="I50" s="6"/>
      <c r="J50" s="6"/>
      <c r="K50" s="6"/>
      <c r="L50" s="6"/>
      <c r="M50" s="6"/>
      <c r="N50" s="6"/>
      <c r="O50" s="6"/>
      <c r="P50" s="6"/>
      <c r="Q50" s="6"/>
      <c r="R50" s="6"/>
      <c r="S50" s="6"/>
      <c r="T50" s="6"/>
      <c r="U50" s="6"/>
      <c r="V50" s="6"/>
      <c r="W50" s="28"/>
    </row>
    <row r="51" spans="2:23" ht="15.6">
      <c r="B51" s="27"/>
      <c r="C51" s="6"/>
      <c r="D51" s="6"/>
      <c r="E51" s="6"/>
      <c r="F51" s="6"/>
      <c r="G51" s="32" t="s">
        <v>1</v>
      </c>
      <c r="H51" s="6"/>
      <c r="I51" s="6"/>
      <c r="J51" s="6"/>
      <c r="K51" s="6"/>
      <c r="L51" s="6"/>
      <c r="M51" s="6"/>
      <c r="N51" s="6"/>
      <c r="O51" s="6"/>
      <c r="P51" s="6"/>
      <c r="Q51" s="6"/>
      <c r="R51" s="6"/>
      <c r="S51" s="6"/>
      <c r="T51" s="6"/>
      <c r="U51" s="6"/>
      <c r="V51" s="6"/>
      <c r="W51" s="28"/>
    </row>
    <row r="52" spans="2:23">
      <c r="B52" s="27"/>
      <c r="C52" s="6"/>
      <c r="D52" s="6"/>
      <c r="E52" s="6"/>
      <c r="F52" s="6"/>
      <c r="G52" s="6"/>
      <c r="H52" s="6"/>
      <c r="I52" s="6"/>
      <c r="J52" s="6"/>
      <c r="K52" s="6"/>
      <c r="L52" s="6"/>
      <c r="M52" s="6"/>
      <c r="N52" s="6"/>
      <c r="O52" s="6"/>
      <c r="P52" s="6"/>
      <c r="Q52" s="6"/>
      <c r="R52" s="6"/>
      <c r="S52" s="6"/>
      <c r="T52" s="6"/>
      <c r="U52" s="6"/>
      <c r="V52" s="6"/>
      <c r="W52" s="28"/>
    </row>
    <row r="53" spans="2:23">
      <c r="B53" s="27"/>
      <c r="C53" s="6"/>
      <c r="D53" s="6"/>
      <c r="E53" s="6"/>
      <c r="F53" s="6"/>
      <c r="G53" s="6"/>
      <c r="H53" s="6"/>
      <c r="I53" s="6"/>
      <c r="J53" s="6"/>
      <c r="K53" s="6"/>
      <c r="L53" s="6"/>
      <c r="M53" s="6"/>
      <c r="N53" s="6"/>
      <c r="O53" s="6"/>
      <c r="P53" s="6"/>
      <c r="Q53" s="6"/>
      <c r="R53" s="6"/>
      <c r="S53" s="6"/>
      <c r="T53" s="6"/>
      <c r="U53" s="6"/>
      <c r="V53" s="6"/>
      <c r="W53" s="28"/>
    </row>
    <row r="54" spans="2:23">
      <c r="B54" s="27"/>
      <c r="C54" s="6"/>
      <c r="D54" s="6"/>
      <c r="E54" s="6"/>
      <c r="F54" s="6"/>
      <c r="G54" s="6"/>
      <c r="H54" s="6"/>
      <c r="I54" s="6"/>
      <c r="J54" s="6"/>
      <c r="K54" s="6"/>
      <c r="L54" s="6"/>
      <c r="M54" s="6"/>
      <c r="N54" s="6"/>
      <c r="O54" s="6"/>
      <c r="P54" s="6"/>
      <c r="Q54" s="6"/>
      <c r="R54" s="6"/>
      <c r="S54" s="6"/>
      <c r="T54" s="6"/>
      <c r="U54" s="6"/>
      <c r="V54" s="6"/>
      <c r="W54" s="28"/>
    </row>
    <row r="55" spans="2:23" ht="15" thickBot="1">
      <c r="B55" s="29"/>
      <c r="C55" s="30"/>
      <c r="D55" s="30"/>
      <c r="E55" s="30"/>
      <c r="F55" s="30"/>
      <c r="G55" s="30"/>
      <c r="H55" s="30"/>
      <c r="I55" s="30"/>
      <c r="J55" s="30"/>
      <c r="K55" s="30"/>
      <c r="L55" s="30"/>
      <c r="M55" s="30"/>
      <c r="N55" s="30"/>
      <c r="O55" s="30"/>
      <c r="P55" s="30"/>
      <c r="Q55" s="30"/>
      <c r="R55" s="30"/>
      <c r="S55" s="30"/>
      <c r="T55" s="30"/>
      <c r="U55" s="30"/>
      <c r="V55" s="30"/>
      <c r="W55" s="31"/>
    </row>
    <row r="62" spans="2:23">
      <c r="D62" s="3"/>
      <c r="E62" s="3"/>
      <c r="F62" s="3"/>
      <c r="G62" s="3"/>
      <c r="H62" s="3"/>
      <c r="I62" s="3"/>
      <c r="J62" s="3"/>
      <c r="K62" s="3"/>
      <c r="L62" s="3"/>
      <c r="M62" s="3"/>
      <c r="N62" s="3"/>
      <c r="O62" s="3"/>
      <c r="P62" s="3"/>
      <c r="Q62" s="3"/>
      <c r="R62" s="16"/>
      <c r="S62" s="16"/>
      <c r="T62" s="16"/>
    </row>
  </sheetData>
  <mergeCells count="1">
    <mergeCell ref="B5:W49"/>
  </mergeCells>
  <pageMargins left="0.7" right="0.7" top="0.75" bottom="0.75" header="0.3" footer="0.3"/>
  <pageSetup paperSize="9" orientation="portrait" r:id="rId1"/>
  <headerFooter>
    <oddHeader>&amp;R&amp;"Arial"&amp;8&amp;K000000[OFFICIAL]&amp;1#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5F35C-A0DA-453C-B058-B3F9C165F5DF}">
  <dimension ref="B1:K44"/>
  <sheetViews>
    <sheetView showGridLines="0" zoomScaleNormal="100" workbookViewId="0">
      <selection activeCell="C1" sqref="C1:K3"/>
    </sheetView>
  </sheetViews>
  <sheetFormatPr defaultColWidth="9.140625" defaultRowHeight="14.1"/>
  <cols>
    <col min="1" max="1" width="1.42578125" style="6" customWidth="1"/>
    <col min="2" max="2" width="37.7109375" style="6" customWidth="1"/>
    <col min="3" max="3" width="15.7109375" style="6" customWidth="1"/>
    <col min="4" max="5" width="15.42578125" style="6" customWidth="1"/>
    <col min="6" max="6" width="12.140625" style="6" customWidth="1"/>
    <col min="7" max="7" width="2.85546875" style="6" customWidth="1"/>
    <col min="8" max="8" width="16.42578125" style="6" customWidth="1"/>
    <col min="9" max="9" width="13.28515625" style="6" customWidth="1"/>
    <col min="10" max="10" width="12.140625" style="6" customWidth="1"/>
    <col min="11" max="16384" width="9.140625" style="6"/>
  </cols>
  <sheetData>
    <row r="1" spans="2:11" ht="14.25" customHeight="1">
      <c r="C1" s="74" t="s">
        <v>2</v>
      </c>
      <c r="D1" s="74"/>
      <c r="E1" s="74"/>
      <c r="F1" s="74"/>
      <c r="G1" s="74"/>
      <c r="H1" s="74"/>
      <c r="I1" s="74"/>
      <c r="J1" s="74"/>
      <c r="K1" s="74"/>
    </row>
    <row r="2" spans="2:11" ht="14.25" customHeight="1">
      <c r="C2" s="74"/>
      <c r="D2" s="74"/>
      <c r="E2" s="74"/>
      <c r="F2" s="74"/>
      <c r="G2" s="74"/>
      <c r="H2" s="74"/>
      <c r="I2" s="74"/>
      <c r="J2" s="74"/>
      <c r="K2" s="74"/>
    </row>
    <row r="3" spans="2:11" ht="14.25" customHeight="1">
      <c r="C3" s="74"/>
      <c r="D3" s="74"/>
      <c r="E3" s="74"/>
      <c r="F3" s="74"/>
      <c r="G3" s="74"/>
      <c r="H3" s="74"/>
      <c r="I3" s="74"/>
      <c r="J3" s="74"/>
      <c r="K3" s="74"/>
    </row>
    <row r="5" spans="2:11" s="40" customFormat="1" ht="42" customHeight="1">
      <c r="B5" s="33" t="s">
        <v>3</v>
      </c>
      <c r="C5" s="39" t="s">
        <v>4</v>
      </c>
      <c r="D5" s="39" t="s">
        <v>5</v>
      </c>
      <c r="E5" s="39" t="s">
        <v>6</v>
      </c>
      <c r="F5" s="39" t="s">
        <v>7</v>
      </c>
      <c r="G5" s="39"/>
      <c r="H5" s="39" t="s">
        <v>8</v>
      </c>
      <c r="I5" s="39" t="s">
        <v>9</v>
      </c>
      <c r="J5" s="39" t="s">
        <v>10</v>
      </c>
      <c r="K5" s="39" t="s">
        <v>11</v>
      </c>
    </row>
    <row r="6" spans="2:11" ht="16.5" customHeight="1">
      <c r="B6" s="23" t="s">
        <v>12</v>
      </c>
      <c r="C6" s="49">
        <v>705</v>
      </c>
      <c r="D6" s="53">
        <v>61.5</v>
      </c>
      <c r="E6" s="56">
        <v>20.9</v>
      </c>
      <c r="F6" s="43"/>
      <c r="G6" s="53"/>
      <c r="H6" s="53">
        <v>7.9</v>
      </c>
      <c r="I6" s="60">
        <v>40.200000000000003</v>
      </c>
      <c r="J6" s="41"/>
      <c r="K6" s="43"/>
    </row>
    <row r="7" spans="2:11" ht="15.75" customHeight="1">
      <c r="B7" s="23" t="s">
        <v>13</v>
      </c>
      <c r="C7" s="50">
        <f>ROUND(451*22.0462,0)</f>
        <v>9943</v>
      </c>
      <c r="D7" s="50">
        <f>C28</f>
        <v>108</v>
      </c>
      <c r="E7" s="41" t="s">
        <v>14</v>
      </c>
      <c r="F7" s="43"/>
      <c r="G7" s="50"/>
      <c r="H7" s="50">
        <f>'FY 25 Simplified earnings by BU'!D44</f>
        <v>178</v>
      </c>
      <c r="I7" s="50">
        <f>ROUND(688*22.0462,0)</f>
        <v>15168</v>
      </c>
      <c r="J7" s="41"/>
      <c r="K7" s="43"/>
    </row>
    <row r="8" spans="2:11" ht="18" customHeight="1">
      <c r="B8" s="23" t="s">
        <v>15</v>
      </c>
      <c r="C8" s="41" t="s">
        <v>14</v>
      </c>
      <c r="D8" s="42">
        <f>SUM(C31:C32)</f>
        <v>7</v>
      </c>
      <c r="E8" s="41" t="s">
        <v>14</v>
      </c>
      <c r="F8" s="43"/>
      <c r="G8" s="42"/>
      <c r="H8" s="42">
        <f>H10-H7</f>
        <v>-20</v>
      </c>
      <c r="I8" s="42">
        <f>I10-I7</f>
        <v>-1543</v>
      </c>
      <c r="J8" s="41"/>
      <c r="K8" s="43"/>
    </row>
    <row r="9" spans="2:11" ht="18" customHeight="1">
      <c r="B9" s="34" t="s">
        <v>16</v>
      </c>
      <c r="C9" s="42">
        <f>C10-C7</f>
        <v>529</v>
      </c>
      <c r="D9" s="42">
        <f>SUM(C29:C30,C33)</f>
        <v>-22</v>
      </c>
      <c r="E9" s="41" t="s">
        <v>14</v>
      </c>
      <c r="F9" s="43"/>
      <c r="G9" s="42"/>
      <c r="H9" s="41" t="s">
        <v>14</v>
      </c>
      <c r="I9" s="41" t="s">
        <v>14</v>
      </c>
      <c r="J9" s="41"/>
      <c r="K9" s="34"/>
    </row>
    <row r="10" spans="2:11" ht="18" customHeight="1">
      <c r="B10" s="24" t="s">
        <v>17</v>
      </c>
      <c r="C10" s="51">
        <f>ROUND(475*22.0462,0)</f>
        <v>10472</v>
      </c>
      <c r="D10" s="51">
        <f>SUM(D7:D9)</f>
        <v>93</v>
      </c>
      <c r="E10" s="54">
        <v>127</v>
      </c>
      <c r="F10" s="46"/>
      <c r="G10" s="51"/>
      <c r="H10" s="51">
        <v>158</v>
      </c>
      <c r="I10" s="51">
        <f>ROUND(618*22.0462,0)</f>
        <v>13625</v>
      </c>
      <c r="J10" s="47"/>
      <c r="K10" s="46"/>
    </row>
    <row r="11" spans="2:11" ht="18" customHeight="1">
      <c r="B11" s="23" t="s">
        <v>18</v>
      </c>
      <c r="C11" s="50">
        <f>ROUND(150*22.0462,0)</f>
        <v>3307</v>
      </c>
      <c r="D11" s="50">
        <v>37</v>
      </c>
      <c r="E11" s="55">
        <v>86</v>
      </c>
      <c r="F11" s="48"/>
      <c r="G11" s="50"/>
      <c r="H11" s="50">
        <v>141</v>
      </c>
      <c r="I11" s="50">
        <v>11244</v>
      </c>
      <c r="J11" s="41"/>
      <c r="K11" s="43"/>
    </row>
    <row r="12" spans="2:11" ht="18" customHeight="1">
      <c r="B12" s="23" t="s">
        <v>19</v>
      </c>
      <c r="C12" s="50">
        <v>22</v>
      </c>
      <c r="D12" s="50">
        <v>3</v>
      </c>
      <c r="E12" s="55">
        <v>3</v>
      </c>
      <c r="F12" s="48"/>
      <c r="G12" s="50"/>
      <c r="H12" s="50">
        <v>20</v>
      </c>
      <c r="I12" s="50">
        <v>100</v>
      </c>
      <c r="J12" s="41"/>
      <c r="K12" s="43"/>
    </row>
    <row r="13" spans="2:11" ht="20.25" customHeight="1">
      <c r="B13" s="34" t="s">
        <v>20</v>
      </c>
      <c r="C13" s="50">
        <v>1493.44</v>
      </c>
      <c r="D13" s="50">
        <v>6.28</v>
      </c>
      <c r="E13" s="55">
        <v>48.48</v>
      </c>
      <c r="F13" s="43"/>
      <c r="G13" s="50"/>
      <c r="H13" s="42">
        <v>16.75</v>
      </c>
      <c r="I13" s="42">
        <v>2131.75</v>
      </c>
      <c r="J13" s="41"/>
      <c r="K13" s="43"/>
    </row>
    <row r="14" spans="2:11" ht="18" customHeight="1">
      <c r="B14" s="24" t="s">
        <v>21</v>
      </c>
      <c r="C14" s="51">
        <f>C10-C11-C12-C13</f>
        <v>5649.5599999999995</v>
      </c>
      <c r="D14" s="51">
        <f>D10-D11-D12-D13</f>
        <v>46.72</v>
      </c>
      <c r="E14" s="66">
        <f>E10-E11-E12-E13</f>
        <v>-10.479999999999997</v>
      </c>
      <c r="F14" s="46"/>
      <c r="G14" s="51"/>
      <c r="H14" s="59">
        <f>H10-H11-H12-H13</f>
        <v>-19.75</v>
      </c>
      <c r="I14" s="51">
        <f t="shared" ref="I14" si="0">I10-I11-I12-I13</f>
        <v>149.25</v>
      </c>
      <c r="J14" s="47"/>
      <c r="K14" s="46"/>
    </row>
    <row r="15" spans="2:11" ht="16.5" customHeight="1">
      <c r="B15" s="23" t="s">
        <v>22</v>
      </c>
      <c r="C15" s="41">
        <f>ROUND((C6*C14/1000),0)</f>
        <v>3983</v>
      </c>
      <c r="D15" s="41">
        <f>ROUND((D6*D14),0)</f>
        <v>2873</v>
      </c>
      <c r="E15" s="41">
        <f>ROUND(E14*' Earnings Footnotes'!I9,0)</f>
        <v>-87</v>
      </c>
      <c r="F15" s="41">
        <v>72</v>
      </c>
      <c r="G15" s="41"/>
      <c r="H15" s="41"/>
      <c r="I15" s="41"/>
      <c r="J15" s="41"/>
      <c r="K15" s="41"/>
    </row>
    <row r="16" spans="2:11" ht="18.75" customHeight="1">
      <c r="B16" s="34" t="s">
        <v>23</v>
      </c>
      <c r="C16" s="41"/>
      <c r="D16" s="41"/>
      <c r="E16" s="41">
        <v>-424</v>
      </c>
      <c r="F16" s="41"/>
      <c r="G16" s="41"/>
      <c r="H16" s="41"/>
      <c r="I16" s="41"/>
      <c r="J16" s="41"/>
      <c r="K16" s="41"/>
    </row>
    <row r="17" spans="2:11" ht="17.25" customHeight="1">
      <c r="B17" s="24" t="s">
        <v>24</v>
      </c>
      <c r="C17" s="45">
        <f t="shared" ref="C17:D17" si="1">ROUND(SUM(C15:C16),0)</f>
        <v>3983</v>
      </c>
      <c r="D17" s="45">
        <f t="shared" si="1"/>
        <v>2873</v>
      </c>
      <c r="E17" s="45">
        <f>ROUND(SUM(E15:E16),0)</f>
        <v>-511</v>
      </c>
      <c r="F17" s="45">
        <f>ROUND(SUM(F15:F16),0)</f>
        <v>72</v>
      </c>
      <c r="G17" s="45"/>
      <c r="H17" s="45"/>
      <c r="I17" s="45"/>
      <c r="J17" s="45"/>
      <c r="K17" s="45">
        <f>SUM(C17:F17)</f>
        <v>6417</v>
      </c>
    </row>
    <row r="18" spans="2:11" ht="17.25" customHeight="1">
      <c r="B18" s="38" t="s">
        <v>25</v>
      </c>
      <c r="C18" s="41"/>
      <c r="D18" s="41"/>
      <c r="E18" s="41"/>
      <c r="F18" s="41"/>
      <c r="G18" s="41"/>
      <c r="H18" s="41">
        <f>ROUND((H6*H14),0)</f>
        <v>-156</v>
      </c>
      <c r="I18" s="41">
        <f>ROUND((I6*I14)/1000,0)</f>
        <v>6</v>
      </c>
      <c r="J18" s="41">
        <v>217</v>
      </c>
      <c r="K18" s="41">
        <f>SUM(H18:J18)</f>
        <v>67</v>
      </c>
    </row>
    <row r="19" spans="2:11" ht="17.25" customHeight="1">
      <c r="B19" s="24" t="s">
        <v>26</v>
      </c>
      <c r="C19" s="44"/>
      <c r="D19" s="44"/>
      <c r="E19" s="44"/>
      <c r="F19" s="44"/>
      <c r="G19" s="44"/>
      <c r="H19" s="44"/>
      <c r="I19" s="44"/>
      <c r="J19" s="44"/>
      <c r="K19" s="44">
        <f>SUM(K17:K18)</f>
        <v>6484</v>
      </c>
    </row>
    <row r="20" spans="2:11" ht="19.149999999999999" customHeight="1">
      <c r="B20" s="25" t="s">
        <v>27</v>
      </c>
      <c r="C20" s="52" t="s">
        <v>28</v>
      </c>
      <c r="D20" s="52" t="s">
        <v>29</v>
      </c>
      <c r="E20" s="52" t="s">
        <v>30</v>
      </c>
      <c r="F20" s="57">
        <v>1</v>
      </c>
      <c r="G20" s="52"/>
      <c r="H20" s="57">
        <v>1</v>
      </c>
      <c r="I20" s="57">
        <v>1</v>
      </c>
      <c r="J20" s="52" t="s">
        <v>31</v>
      </c>
      <c r="K20" s="52" t="s">
        <v>29</v>
      </c>
    </row>
    <row r="22" spans="2:11" ht="14.45" thickBot="1"/>
    <row r="23" spans="2:11" ht="14.25" customHeight="1" thickTop="1">
      <c r="B23" s="84" t="s">
        <v>32</v>
      </c>
      <c r="C23" s="85"/>
      <c r="D23" s="85"/>
      <c r="E23" s="86"/>
    </row>
    <row r="24" spans="2:11" ht="14.25" customHeight="1" thickBot="1">
      <c r="B24" s="87"/>
      <c r="C24" s="88"/>
      <c r="D24" s="88"/>
      <c r="E24" s="89"/>
    </row>
    <row r="25" spans="2:11" ht="7.15" customHeight="1" thickTop="1"/>
    <row r="26" spans="2:11" ht="14.25" customHeight="1">
      <c r="B26" s="8"/>
      <c r="C26" s="83" t="s">
        <v>33</v>
      </c>
      <c r="D26" s="83" t="s">
        <v>34</v>
      </c>
      <c r="E26" s="83" t="s">
        <v>35</v>
      </c>
    </row>
    <row r="27" spans="2:11" ht="14.25" customHeight="1">
      <c r="B27" s="8"/>
      <c r="C27" s="83"/>
      <c r="D27" s="83"/>
      <c r="E27" s="83"/>
    </row>
    <row r="28" spans="2:11" ht="14.25" customHeight="1">
      <c r="B28" s="37" t="s">
        <v>36</v>
      </c>
      <c r="C28" s="50">
        <f t="shared" ref="C28:C34" si="2">ROUND(((D28*37)+(E28*24.5))/$D$6,0)</f>
        <v>108</v>
      </c>
      <c r="D28" s="50">
        <v>102</v>
      </c>
      <c r="E28" s="50">
        <v>116</v>
      </c>
    </row>
    <row r="29" spans="2:11" ht="14.25" customHeight="1">
      <c r="B29" s="17" t="s">
        <v>37</v>
      </c>
      <c r="C29" s="42">
        <f t="shared" si="2"/>
        <v>-19</v>
      </c>
      <c r="D29" s="42">
        <v>-16</v>
      </c>
      <c r="E29" s="42">
        <v>-24</v>
      </c>
    </row>
    <row r="30" spans="2:11" ht="14.25" customHeight="1">
      <c r="B30" s="37" t="s">
        <v>38</v>
      </c>
      <c r="C30" s="42">
        <f t="shared" si="2"/>
        <v>-4</v>
      </c>
      <c r="D30" s="42">
        <v>-1</v>
      </c>
      <c r="E30" s="42">
        <v>-8</v>
      </c>
    </row>
    <row r="31" spans="2:11" ht="14.25" customHeight="1">
      <c r="B31" s="37" t="s">
        <v>39</v>
      </c>
      <c r="C31" s="50">
        <f t="shared" si="2"/>
        <v>4</v>
      </c>
      <c r="D31" s="50">
        <v>6</v>
      </c>
      <c r="E31" s="50">
        <v>0</v>
      </c>
    </row>
    <row r="32" spans="2:11" ht="14.25" customHeight="1">
      <c r="B32" s="37" t="s">
        <v>40</v>
      </c>
      <c r="C32" s="50">
        <f t="shared" si="2"/>
        <v>3</v>
      </c>
      <c r="D32" s="50">
        <v>3</v>
      </c>
      <c r="E32" s="50">
        <v>4</v>
      </c>
    </row>
    <row r="33" spans="2:10" ht="14.25" customHeight="1">
      <c r="B33" s="37" t="s">
        <v>41</v>
      </c>
      <c r="C33" s="42">
        <f t="shared" si="2"/>
        <v>1</v>
      </c>
      <c r="D33" s="42">
        <v>1</v>
      </c>
      <c r="E33" s="42">
        <v>1</v>
      </c>
    </row>
    <row r="34" spans="2:10" ht="14.25" customHeight="1">
      <c r="B34" s="21" t="s">
        <v>42</v>
      </c>
      <c r="C34" s="51">
        <f t="shared" si="2"/>
        <v>93</v>
      </c>
      <c r="D34" s="51">
        <f>SUM(D28:D33)</f>
        <v>95</v>
      </c>
      <c r="E34" s="51">
        <f>SUM(E28:E33)</f>
        <v>89</v>
      </c>
      <c r="F34" s="20"/>
      <c r="G34" s="20"/>
      <c r="J34" s="20"/>
    </row>
    <row r="36" spans="2:10" ht="14.45" thickBot="1"/>
    <row r="37" spans="2:10" ht="14.45" thickTop="1">
      <c r="B37" s="75" t="s">
        <v>43</v>
      </c>
      <c r="C37" s="76"/>
      <c r="D37" s="76"/>
      <c r="E37" s="77"/>
    </row>
    <row r="38" spans="2:10" ht="14.45" thickBot="1">
      <c r="B38" s="78"/>
      <c r="C38" s="79"/>
      <c r="D38" s="79"/>
      <c r="E38" s="80"/>
    </row>
    <row r="39" spans="2:10" ht="7.5" customHeight="1" thickTop="1">
      <c r="B39" s="7"/>
      <c r="C39" s="7"/>
      <c r="D39" s="7"/>
      <c r="E39" s="7"/>
    </row>
    <row r="40" spans="2:10" s="2" customFormat="1" ht="11.45">
      <c r="B40" s="81"/>
      <c r="C40" s="82"/>
      <c r="D40" s="83" t="s">
        <v>44</v>
      </c>
      <c r="E40" s="83" t="s">
        <v>45</v>
      </c>
      <c r="F40" s="3"/>
      <c r="G40" s="3"/>
    </row>
    <row r="41" spans="2:10" s="2" customFormat="1" ht="11.45">
      <c r="B41" s="81"/>
      <c r="C41" s="82"/>
      <c r="D41" s="83"/>
      <c r="E41" s="83"/>
      <c r="F41" s="3"/>
      <c r="G41" s="3"/>
    </row>
    <row r="42" spans="2:10" s="2" customFormat="1" ht="15" customHeight="1">
      <c r="B42" s="17" t="s">
        <v>46</v>
      </c>
      <c r="C42" s="9"/>
      <c r="D42" s="50">
        <v>188</v>
      </c>
      <c r="E42" s="58">
        <v>6.2640000000000002</v>
      </c>
      <c r="F42" s="4"/>
      <c r="G42" s="4"/>
    </row>
    <row r="43" spans="2:10" s="2" customFormat="1" ht="15" customHeight="1">
      <c r="B43" s="17" t="s">
        <v>47</v>
      </c>
      <c r="C43" s="10"/>
      <c r="D43" s="50">
        <v>141</v>
      </c>
      <c r="E43" s="58">
        <v>1.62</v>
      </c>
      <c r="F43" s="3"/>
      <c r="G43" s="3"/>
    </row>
    <row r="44" spans="2:10" s="2" customFormat="1" ht="15" customHeight="1">
      <c r="B44" s="21" t="s">
        <v>48</v>
      </c>
      <c r="C44" s="18"/>
      <c r="D44" s="51">
        <f>ROUND(((D42*E42)+(D43*E43))/E44,0)</f>
        <v>178</v>
      </c>
      <c r="E44" s="65">
        <f>SUM(E42:E43)</f>
        <v>7.8840000000000003</v>
      </c>
      <c r="F44" s="19"/>
      <c r="G44" s="19"/>
    </row>
  </sheetData>
  <mergeCells count="10">
    <mergeCell ref="C1:K3"/>
    <mergeCell ref="B37:E38"/>
    <mergeCell ref="B40:B41"/>
    <mergeCell ref="C40:C41"/>
    <mergeCell ref="D40:D41"/>
    <mergeCell ref="E40:E41"/>
    <mergeCell ref="B23:E24"/>
    <mergeCell ref="C26:C27"/>
    <mergeCell ref="D26:D27"/>
    <mergeCell ref="E26:E27"/>
  </mergeCells>
  <pageMargins left="0.7" right="0.7" top="0.75" bottom="0.75" header="0.3" footer="0.3"/>
  <pageSetup paperSize="9" orientation="portrait" r:id="rId1"/>
  <headerFooter>
    <oddHeader>&amp;R&amp;"Arial"&amp;8&amp;K000000[OFFICIAL]&amp;1#</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9C164-7AD4-4323-ACB6-AC2E1976BAF4}">
  <dimension ref="A5:Q33"/>
  <sheetViews>
    <sheetView showGridLines="0" zoomScaleNormal="100" workbookViewId="0">
      <selection activeCell="A5" sqref="A5"/>
    </sheetView>
  </sheetViews>
  <sheetFormatPr defaultColWidth="9.140625" defaultRowHeight="11.45"/>
  <cols>
    <col min="1" max="1" width="3.140625" style="2" bestFit="1" customWidth="1"/>
    <col min="2" max="2" width="3.140625" style="2" customWidth="1"/>
    <col min="3" max="7" width="9.140625" style="2"/>
    <col min="8" max="8" width="7.7109375" style="2" customWidth="1"/>
    <col min="9" max="9" width="6.140625" style="2" customWidth="1"/>
    <col min="10" max="10" width="11.28515625" style="2" customWidth="1"/>
    <col min="11" max="16384" width="9.140625" style="2"/>
  </cols>
  <sheetData>
    <row r="5" spans="1:17" s="35" customFormat="1" ht="20.45" customHeight="1">
      <c r="A5" s="22">
        <v>1</v>
      </c>
      <c r="B5" s="62" t="s">
        <v>49</v>
      </c>
    </row>
    <row r="6" spans="1:17" s="35" customFormat="1" ht="32.450000000000003" customHeight="1">
      <c r="A6" s="22">
        <v>2</v>
      </c>
      <c r="B6" s="90" t="s">
        <v>50</v>
      </c>
      <c r="C6" s="90"/>
      <c r="D6" s="90"/>
      <c r="E6" s="90"/>
      <c r="F6" s="90"/>
      <c r="G6" s="90"/>
      <c r="H6" s="90"/>
      <c r="I6" s="90"/>
      <c r="J6" s="90"/>
      <c r="K6" s="90"/>
      <c r="L6" s="90"/>
      <c r="M6" s="90"/>
      <c r="N6" s="90"/>
      <c r="O6" s="90"/>
      <c r="P6" s="90"/>
      <c r="Q6" s="90"/>
    </row>
    <row r="7" spans="1:17" s="35" customFormat="1" ht="18" customHeight="1">
      <c r="A7" s="22">
        <v>3</v>
      </c>
      <c r="B7" s="62" t="s">
        <v>51</v>
      </c>
      <c r="C7" s="62"/>
    </row>
    <row r="8" spans="1:17" s="35" customFormat="1" ht="29.1" customHeight="1">
      <c r="A8" s="22">
        <v>4</v>
      </c>
      <c r="B8" s="90" t="s">
        <v>52</v>
      </c>
      <c r="C8" s="90"/>
      <c r="D8" s="90"/>
      <c r="E8" s="90"/>
      <c r="F8" s="90"/>
      <c r="G8" s="90"/>
      <c r="H8" s="90"/>
      <c r="I8" s="90"/>
      <c r="J8" s="90"/>
      <c r="K8" s="90"/>
      <c r="L8" s="90"/>
      <c r="M8" s="90"/>
      <c r="N8" s="90"/>
      <c r="O8" s="90"/>
      <c r="P8" s="90"/>
      <c r="Q8" s="90"/>
    </row>
    <row r="9" spans="1:17" s="35" customFormat="1" ht="20.45" customHeight="1">
      <c r="A9" s="91">
        <v>5</v>
      </c>
      <c r="B9" s="62" t="s">
        <v>53</v>
      </c>
      <c r="C9" s="62"/>
      <c r="I9" s="63">
        <v>8.3000000000000007</v>
      </c>
      <c r="J9" s="92" t="s">
        <v>54</v>
      </c>
      <c r="K9" s="92"/>
      <c r="L9" s="92"/>
      <c r="M9" s="92"/>
      <c r="N9" s="92"/>
      <c r="O9" s="92"/>
      <c r="P9" s="92"/>
      <c r="Q9" s="92"/>
    </row>
    <row r="10" spans="1:17" s="35" customFormat="1" ht="13.5" customHeight="1">
      <c r="A10" s="91"/>
      <c r="B10" s="90" t="s">
        <v>55</v>
      </c>
      <c r="C10" s="90"/>
      <c r="D10" s="90"/>
      <c r="E10" s="90"/>
      <c r="F10" s="90"/>
      <c r="G10" s="90"/>
      <c r="H10" s="90"/>
      <c r="I10" s="90"/>
      <c r="J10" s="90"/>
      <c r="K10" s="90"/>
      <c r="L10" s="90"/>
      <c r="M10" s="90"/>
      <c r="N10" s="90"/>
      <c r="O10" s="90"/>
      <c r="P10" s="90"/>
      <c r="Q10" s="90"/>
    </row>
    <row r="11" spans="1:17" s="35" customFormat="1" ht="24.6" customHeight="1">
      <c r="A11" s="22">
        <v>6</v>
      </c>
      <c r="B11" s="62" t="s">
        <v>56</v>
      </c>
      <c r="C11" s="62"/>
    </row>
    <row r="12" spans="1:17" s="35" customFormat="1" ht="17.45" customHeight="1">
      <c r="A12" s="22">
        <v>7</v>
      </c>
      <c r="B12" s="64" t="s">
        <v>57</v>
      </c>
      <c r="C12" s="64"/>
      <c r="D12" s="64"/>
      <c r="E12" s="64"/>
      <c r="F12" s="64"/>
      <c r="G12" s="64"/>
      <c r="H12" s="64"/>
      <c r="I12" s="64"/>
      <c r="J12" s="64"/>
      <c r="K12" s="64"/>
      <c r="L12" s="64"/>
      <c r="M12" s="64"/>
      <c r="N12" s="64"/>
      <c r="O12" s="64"/>
    </row>
    <row r="13" spans="1:17" s="35" customFormat="1" ht="23.1" customHeight="1">
      <c r="A13" s="22">
        <v>8</v>
      </c>
      <c r="B13" s="62" t="s">
        <v>58</v>
      </c>
      <c r="C13" s="62"/>
    </row>
    <row r="14" spans="1:17" ht="14.45" customHeight="1">
      <c r="A14" s="22">
        <v>9</v>
      </c>
      <c r="B14" s="62" t="s">
        <v>59</v>
      </c>
      <c r="C14" s="62"/>
      <c r="D14" s="35"/>
      <c r="E14" s="35"/>
      <c r="F14" s="35"/>
      <c r="G14" s="35"/>
      <c r="H14" s="35"/>
      <c r="I14" s="35"/>
      <c r="J14" s="35"/>
      <c r="K14" s="35"/>
      <c r="L14" s="35"/>
      <c r="M14" s="35"/>
      <c r="N14" s="35"/>
      <c r="O14" s="35"/>
      <c r="P14" s="35"/>
      <c r="Q14" s="35"/>
    </row>
    <row r="15" spans="1:17" ht="27" customHeight="1">
      <c r="A15" s="22">
        <v>10</v>
      </c>
      <c r="B15" s="90" t="s">
        <v>60</v>
      </c>
      <c r="C15" s="90"/>
      <c r="D15" s="90"/>
      <c r="E15" s="90"/>
      <c r="F15" s="90"/>
      <c r="G15" s="90"/>
      <c r="H15" s="90"/>
      <c r="I15" s="90"/>
      <c r="J15" s="90"/>
      <c r="K15" s="90"/>
      <c r="L15" s="90"/>
      <c r="M15" s="90"/>
      <c r="N15" s="90"/>
      <c r="O15" s="90"/>
      <c r="P15" s="90"/>
      <c r="Q15" s="35"/>
    </row>
    <row r="16" spans="1:17" s="35" customFormat="1" ht="26.45" customHeight="1">
      <c r="A16" s="22">
        <v>11</v>
      </c>
      <c r="B16" s="90" t="s">
        <v>61</v>
      </c>
      <c r="C16" s="90"/>
      <c r="D16" s="90"/>
      <c r="E16" s="90"/>
      <c r="F16" s="90"/>
      <c r="G16" s="90"/>
      <c r="H16" s="90"/>
      <c r="I16" s="90"/>
      <c r="J16" s="90"/>
      <c r="K16" s="90"/>
      <c r="L16" s="90"/>
      <c r="M16" s="90"/>
      <c r="N16" s="90"/>
      <c r="O16" s="90"/>
      <c r="P16" s="90"/>
    </row>
    <row r="17" spans="1:17" s="35" customFormat="1" ht="15" customHeight="1">
      <c r="A17" s="22">
        <v>12</v>
      </c>
      <c r="B17" s="62" t="s">
        <v>62</v>
      </c>
      <c r="C17" s="62"/>
    </row>
    <row r="18" spans="1:17" s="35" customFormat="1" ht="18.95" customHeight="1">
      <c r="A18" s="22">
        <v>13</v>
      </c>
      <c r="B18" s="62" t="s">
        <v>63</v>
      </c>
      <c r="C18" s="62"/>
    </row>
    <row r="19" spans="1:17" s="35" customFormat="1" ht="15.6" customHeight="1">
      <c r="A19" s="22">
        <v>14</v>
      </c>
      <c r="B19" s="62" t="s">
        <v>64</v>
      </c>
      <c r="C19" s="62"/>
    </row>
    <row r="20" spans="1:17" s="35" customFormat="1" ht="18" customHeight="1">
      <c r="A20" s="22">
        <v>15</v>
      </c>
      <c r="B20" s="62" t="s">
        <v>65</v>
      </c>
      <c r="C20" s="62"/>
    </row>
    <row r="21" spans="1:17" s="35" customFormat="1" ht="30" customHeight="1">
      <c r="A21" s="22">
        <v>16</v>
      </c>
      <c r="B21" s="90" t="s">
        <v>66</v>
      </c>
      <c r="C21" s="90"/>
      <c r="D21" s="90"/>
      <c r="E21" s="90"/>
      <c r="F21" s="90"/>
      <c r="G21" s="90"/>
      <c r="H21" s="90"/>
      <c r="I21" s="90"/>
      <c r="J21" s="90"/>
      <c r="K21" s="90"/>
      <c r="L21" s="90"/>
      <c r="M21" s="90"/>
      <c r="N21" s="90"/>
      <c r="O21" s="90"/>
      <c r="P21" s="90"/>
      <c r="Q21" s="90"/>
    </row>
    <row r="22" spans="1:17" s="35" customFormat="1" ht="17.100000000000001" customHeight="1">
      <c r="A22" s="22">
        <v>17</v>
      </c>
      <c r="B22" s="64" t="s">
        <v>67</v>
      </c>
      <c r="C22" s="64"/>
      <c r="D22" s="64"/>
      <c r="E22" s="64"/>
      <c r="F22" s="64"/>
      <c r="G22" s="64"/>
      <c r="H22" s="64"/>
      <c r="I22" s="64"/>
      <c r="J22" s="64"/>
      <c r="K22" s="64"/>
      <c r="L22" s="64"/>
      <c r="M22" s="64"/>
      <c r="N22" s="64"/>
      <c r="O22" s="64"/>
      <c r="P22" s="64"/>
    </row>
    <row r="23" spans="1:17" s="35" customFormat="1" ht="14.45" customHeight="1">
      <c r="A23" s="22">
        <v>18</v>
      </c>
      <c r="B23" s="62" t="s">
        <v>68</v>
      </c>
      <c r="C23" s="62"/>
    </row>
    <row r="24" spans="1:17" s="35" customFormat="1" ht="16.5" customHeight="1">
      <c r="A24" s="22">
        <v>19</v>
      </c>
      <c r="B24" s="62" t="s">
        <v>69</v>
      </c>
      <c r="C24" s="62"/>
    </row>
    <row r="25" spans="1:17" s="35" customFormat="1" ht="26.1" customHeight="1">
      <c r="A25" s="22">
        <v>20</v>
      </c>
      <c r="B25" s="90" t="s">
        <v>70</v>
      </c>
      <c r="C25" s="90"/>
      <c r="D25" s="90"/>
      <c r="E25" s="90"/>
      <c r="F25" s="90"/>
      <c r="G25" s="90"/>
      <c r="H25" s="90"/>
      <c r="I25" s="90"/>
      <c r="J25" s="90"/>
      <c r="K25" s="90"/>
      <c r="L25" s="90"/>
      <c r="M25" s="90"/>
      <c r="N25" s="90"/>
      <c r="O25" s="90"/>
      <c r="P25" s="90"/>
      <c r="Q25" s="90"/>
    </row>
    <row r="26" spans="1:17" ht="18" customHeight="1">
      <c r="A26" s="22">
        <v>21</v>
      </c>
      <c r="B26" s="90" t="s">
        <v>71</v>
      </c>
      <c r="C26" s="90"/>
      <c r="D26" s="90"/>
      <c r="E26" s="90"/>
      <c r="F26" s="90"/>
      <c r="G26" s="90"/>
      <c r="H26" s="90"/>
      <c r="I26" s="90"/>
      <c r="J26" s="90"/>
      <c r="K26" s="90"/>
      <c r="L26" s="90"/>
      <c r="M26" s="90"/>
      <c r="N26" s="90"/>
      <c r="O26" s="90"/>
      <c r="P26" s="90"/>
      <c r="Q26" s="90"/>
    </row>
    <row r="27" spans="1:17" s="35" customFormat="1" ht="17.45" customHeight="1">
      <c r="A27" s="22">
        <v>22</v>
      </c>
      <c r="B27" s="90" t="s">
        <v>72</v>
      </c>
      <c r="C27" s="90"/>
      <c r="D27" s="90"/>
      <c r="E27" s="90"/>
      <c r="F27" s="90"/>
      <c r="G27" s="90"/>
      <c r="H27" s="90"/>
      <c r="I27" s="90"/>
      <c r="J27" s="90"/>
      <c r="K27" s="90"/>
      <c r="L27" s="90"/>
      <c r="M27" s="90"/>
      <c r="N27" s="90"/>
      <c r="O27" s="90"/>
      <c r="P27" s="90"/>
      <c r="Q27" s="90"/>
    </row>
    <row r="28" spans="1:17" s="35" customFormat="1" ht="20.45" customHeight="1">
      <c r="A28" s="22">
        <v>23</v>
      </c>
      <c r="B28" s="90" t="s">
        <v>73</v>
      </c>
      <c r="C28" s="90"/>
      <c r="D28" s="90"/>
      <c r="E28" s="90"/>
      <c r="F28" s="90"/>
      <c r="G28" s="90"/>
      <c r="H28" s="90"/>
      <c r="I28" s="90"/>
      <c r="J28" s="90"/>
      <c r="K28" s="90"/>
      <c r="L28" s="90"/>
      <c r="M28" s="90"/>
      <c r="N28" s="90"/>
      <c r="O28" s="90"/>
      <c r="P28" s="90"/>
      <c r="Q28" s="90"/>
    </row>
    <row r="29" spans="1:17" s="35" customFormat="1" ht="16.5" customHeight="1">
      <c r="A29" s="22">
        <v>24</v>
      </c>
      <c r="B29" s="62" t="s">
        <v>74</v>
      </c>
      <c r="C29" s="62"/>
      <c r="D29" s="62"/>
      <c r="E29" s="62"/>
      <c r="F29" s="62"/>
      <c r="G29" s="62"/>
      <c r="H29" s="62"/>
      <c r="I29" s="62"/>
      <c r="J29" s="62"/>
      <c r="K29" s="62"/>
      <c r="L29" s="62"/>
      <c r="M29" s="62"/>
      <c r="N29" s="62"/>
      <c r="O29" s="62"/>
      <c r="P29" s="62"/>
      <c r="Q29" s="62"/>
    </row>
    <row r="30" spans="1:17" ht="17.100000000000001" customHeight="1">
      <c r="A30" s="22">
        <v>25</v>
      </c>
      <c r="B30" s="62" t="s">
        <v>75</v>
      </c>
      <c r="C30" s="37"/>
      <c r="D30" s="37"/>
      <c r="E30" s="37"/>
      <c r="F30" s="37"/>
      <c r="G30" s="37"/>
      <c r="H30" s="37"/>
      <c r="I30" s="37"/>
      <c r="J30" s="37"/>
      <c r="K30" s="37"/>
      <c r="L30" s="37"/>
      <c r="M30" s="37"/>
      <c r="N30" s="37"/>
      <c r="O30" s="37"/>
      <c r="P30" s="35"/>
      <c r="Q30" s="35"/>
    </row>
    <row r="31" spans="1:17" s="35" customFormat="1" ht="14.1" customHeight="1">
      <c r="A31" s="22">
        <v>26</v>
      </c>
      <c r="B31" s="64" t="s">
        <v>76</v>
      </c>
      <c r="C31" s="62"/>
    </row>
    <row r="32" spans="1:17" s="35" customFormat="1" ht="17.45" customHeight="1">
      <c r="A32" s="22">
        <v>27</v>
      </c>
      <c r="B32" s="62" t="s">
        <v>77</v>
      </c>
      <c r="C32" s="62"/>
    </row>
    <row r="33" spans="1:3" s="35" customFormat="1">
      <c r="A33" s="22">
        <v>28</v>
      </c>
      <c r="B33" s="62" t="s">
        <v>78</v>
      </c>
      <c r="C33" s="62"/>
    </row>
  </sheetData>
  <mergeCells count="12">
    <mergeCell ref="B27:Q27"/>
    <mergeCell ref="B28:Q28"/>
    <mergeCell ref="B15:P15"/>
    <mergeCell ref="B16:P16"/>
    <mergeCell ref="B21:Q21"/>
    <mergeCell ref="B25:Q25"/>
    <mergeCell ref="B26:Q26"/>
    <mergeCell ref="B8:Q8"/>
    <mergeCell ref="B6:Q6"/>
    <mergeCell ref="B10:Q10"/>
    <mergeCell ref="A9:A10"/>
    <mergeCell ref="J9:Q9"/>
  </mergeCells>
  <pageMargins left="0.7" right="0.7" top="0.75" bottom="0.75" header="0.3" footer="0.3"/>
  <pageSetup paperSize="9" orientation="portrait" r:id="rId1"/>
  <headerFooter>
    <oddHeader>&amp;R&amp;"Arial"&amp;8&amp;K000000[OFFICIAL]&amp;1#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A6E5-586E-4408-A60C-402B3B7914A1}">
  <dimension ref="A1:K26"/>
  <sheetViews>
    <sheetView showGridLines="0" zoomScaleNormal="100" workbookViewId="0">
      <selection activeCell="B4" sqref="B4:F6"/>
    </sheetView>
  </sheetViews>
  <sheetFormatPr defaultColWidth="9.140625" defaultRowHeight="14.1"/>
  <cols>
    <col min="1" max="1" width="1.42578125" style="6" customWidth="1"/>
    <col min="2" max="2" width="38.42578125" style="6" customWidth="1"/>
    <col min="3" max="3" width="12.140625" style="7" customWidth="1"/>
    <col min="4" max="4" width="14.7109375" style="7" customWidth="1"/>
    <col min="5" max="5" width="14.28515625" style="7" customWidth="1"/>
    <col min="6" max="6" width="13.42578125" style="7" customWidth="1"/>
    <col min="7" max="7" width="15.5703125" style="6" customWidth="1"/>
    <col min="8" max="16384" width="9.140625" style="6"/>
  </cols>
  <sheetData>
    <row r="1" spans="1:11" ht="14.65" customHeight="1">
      <c r="C1" s="6"/>
      <c r="D1" s="6"/>
      <c r="E1" s="6"/>
      <c r="F1" s="6"/>
      <c r="G1" s="14"/>
      <c r="H1" s="14"/>
      <c r="I1" s="14"/>
      <c r="J1" s="14"/>
    </row>
    <row r="2" spans="1:11" ht="14.65" customHeight="1">
      <c r="C2" s="6"/>
      <c r="D2" s="6"/>
      <c r="E2" s="6"/>
      <c r="F2" s="6"/>
      <c r="G2" s="14"/>
      <c r="H2" s="14"/>
      <c r="I2" s="14"/>
      <c r="J2" s="14"/>
    </row>
    <row r="3" spans="1:11" ht="14.65" customHeight="1">
      <c r="C3" s="6"/>
      <c r="D3" s="6"/>
      <c r="E3" s="6"/>
      <c r="F3" s="6"/>
      <c r="G3" s="14"/>
      <c r="H3" s="14"/>
      <c r="I3" s="14"/>
      <c r="J3" s="14"/>
    </row>
    <row r="4" spans="1:11" ht="14.65" customHeight="1">
      <c r="B4" s="93" t="s">
        <v>79</v>
      </c>
      <c r="C4" s="93"/>
      <c r="D4" s="93"/>
      <c r="E4" s="93"/>
      <c r="F4" s="93"/>
      <c r="G4" s="14"/>
      <c r="H4" s="14"/>
      <c r="I4" s="14"/>
      <c r="J4" s="14"/>
    </row>
    <row r="5" spans="1:11" ht="14.65" customHeight="1">
      <c r="B5" s="93"/>
      <c r="C5" s="93"/>
      <c r="D5" s="93"/>
      <c r="E5" s="93"/>
      <c r="F5" s="93"/>
      <c r="G5" s="14"/>
      <c r="H5" s="14"/>
      <c r="I5" s="14"/>
      <c r="J5" s="14"/>
    </row>
    <row r="6" spans="1:11" ht="14.65" customHeight="1">
      <c r="B6" s="93"/>
      <c r="C6" s="93"/>
      <c r="D6" s="93"/>
      <c r="E6" s="93"/>
      <c r="F6" s="93"/>
      <c r="G6" s="14"/>
      <c r="H6" s="14"/>
      <c r="I6" s="14"/>
      <c r="J6" s="14"/>
    </row>
    <row r="7" spans="1:11" ht="22.5">
      <c r="B7" s="5"/>
      <c r="C7" s="11" t="s">
        <v>80</v>
      </c>
      <c r="D7" s="11" t="s">
        <v>81</v>
      </c>
      <c r="E7" s="11" t="s">
        <v>82</v>
      </c>
      <c r="F7" s="11" t="s">
        <v>83</v>
      </c>
    </row>
    <row r="8" spans="1:11" ht="15">
      <c r="B8" s="12" t="s">
        <v>84</v>
      </c>
      <c r="C8" s="36" t="s">
        <v>85</v>
      </c>
      <c r="D8" s="36" t="s">
        <v>86</v>
      </c>
      <c r="E8" s="36" t="s">
        <v>87</v>
      </c>
      <c r="F8" s="36" t="s">
        <v>88</v>
      </c>
    </row>
    <row r="9" spans="1:11" ht="15">
      <c r="B9" s="12" t="s">
        <v>89</v>
      </c>
      <c r="C9" s="36" t="s">
        <v>90</v>
      </c>
      <c r="D9" s="36" t="s">
        <v>91</v>
      </c>
      <c r="E9" s="36" t="s">
        <v>92</v>
      </c>
      <c r="F9" s="36" t="s">
        <v>93</v>
      </c>
    </row>
    <row r="10" spans="1:11" ht="15">
      <c r="B10" s="12" t="s">
        <v>94</v>
      </c>
      <c r="C10" s="36" t="s">
        <v>95</v>
      </c>
      <c r="D10" s="36" t="s">
        <v>96</v>
      </c>
      <c r="E10" s="36" t="s">
        <v>14</v>
      </c>
      <c r="F10" s="36" t="s">
        <v>14</v>
      </c>
    </row>
    <row r="11" spans="1:11">
      <c r="D11" s="26"/>
    </row>
    <row r="12" spans="1:11" ht="14.25" customHeight="1">
      <c r="B12" s="93" t="s">
        <v>97</v>
      </c>
      <c r="C12" s="93"/>
      <c r="D12" s="93"/>
      <c r="E12" s="15"/>
      <c r="F12" s="15"/>
    </row>
    <row r="13" spans="1:11" ht="14.25" customHeight="1">
      <c r="B13" s="93"/>
      <c r="C13" s="93"/>
      <c r="D13" s="93"/>
      <c r="E13" s="15"/>
      <c r="F13" s="15"/>
    </row>
    <row r="14" spans="1:11" ht="14.25" customHeight="1">
      <c r="D14" s="13"/>
    </row>
    <row r="15" spans="1:11" ht="15">
      <c r="C15" s="11" t="s">
        <v>80</v>
      </c>
      <c r="D15" s="11" t="s">
        <v>98</v>
      </c>
    </row>
    <row r="16" spans="1:11" s="7" customFormat="1" ht="15">
      <c r="A16" s="6"/>
      <c r="B16" s="12" t="s">
        <v>99</v>
      </c>
      <c r="C16" s="36" t="s">
        <v>100</v>
      </c>
      <c r="D16" s="36" t="s">
        <v>101</v>
      </c>
      <c r="G16" s="6"/>
      <c r="H16" s="6"/>
      <c r="I16" s="6"/>
      <c r="J16" s="6"/>
      <c r="K16" s="6"/>
    </row>
    <row r="17" spans="1:11" s="7" customFormat="1" ht="15">
      <c r="A17" s="6"/>
      <c r="B17" s="12" t="s">
        <v>102</v>
      </c>
      <c r="C17" s="36" t="s">
        <v>103</v>
      </c>
      <c r="D17" s="36" t="s">
        <v>104</v>
      </c>
      <c r="G17" s="6"/>
      <c r="H17" s="6"/>
      <c r="I17" s="6"/>
      <c r="J17" s="6"/>
      <c r="K17" s="6"/>
    </row>
    <row r="18" spans="1:11" ht="15">
      <c r="B18" s="12" t="s">
        <v>105</v>
      </c>
      <c r="C18" s="36" t="s">
        <v>106</v>
      </c>
      <c r="D18" s="36" t="s">
        <v>107</v>
      </c>
    </row>
    <row r="19" spans="1:11">
      <c r="C19" s="26"/>
      <c r="D19" s="26"/>
    </row>
    <row r="20" spans="1:11" ht="14.25" customHeight="1">
      <c r="B20" s="94" t="s">
        <v>108</v>
      </c>
      <c r="C20" s="94"/>
      <c r="D20" s="94"/>
      <c r="E20" s="94"/>
      <c r="F20" s="94"/>
      <c r="G20" s="94"/>
    </row>
    <row r="21" spans="1:11" ht="14.25" customHeight="1">
      <c r="B21" s="94"/>
      <c r="C21" s="94"/>
      <c r="D21" s="94"/>
      <c r="E21" s="94"/>
      <c r="F21" s="94"/>
      <c r="G21" s="94"/>
    </row>
    <row r="22" spans="1:11" ht="14.25" customHeight="1">
      <c r="B22" s="94"/>
      <c r="C22" s="94"/>
      <c r="D22" s="94"/>
      <c r="E22" s="94"/>
      <c r="F22" s="94"/>
      <c r="G22" s="94"/>
    </row>
    <row r="23" spans="1:11">
      <c r="B23" s="12" t="s">
        <v>109</v>
      </c>
      <c r="C23" s="61" t="s">
        <v>110</v>
      </c>
    </row>
    <row r="24" spans="1:11">
      <c r="B24" s="12" t="s">
        <v>111</v>
      </c>
      <c r="C24" s="36" t="s">
        <v>112</v>
      </c>
    </row>
    <row r="25" spans="1:11">
      <c r="B25" s="12" t="s">
        <v>113</v>
      </c>
      <c r="C25" s="36" t="s">
        <v>114</v>
      </c>
    </row>
    <row r="26" spans="1:11">
      <c r="B26" s="12" t="s">
        <v>115</v>
      </c>
      <c r="C26" s="36" t="s">
        <v>116</v>
      </c>
    </row>
  </sheetData>
  <mergeCells count="3">
    <mergeCell ref="B4:F6"/>
    <mergeCell ref="B12:D13"/>
    <mergeCell ref="B20:G22"/>
  </mergeCells>
  <pageMargins left="0.7" right="0.7" top="0.75" bottom="0.75" header="0.3" footer="0.3"/>
  <pageSetup paperSize="9" orientation="portrait" horizontalDpi="300" verticalDpi="300" r:id="rId1"/>
  <headerFooter>
    <oddHeader>&amp;R&amp;"Arial"&amp;8&amp;K000000[OFFICIAL]&amp;1#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D2EC-DB59-4EF5-AE2C-AF98C974E9C5}">
  <dimension ref="A5:V11"/>
  <sheetViews>
    <sheetView showGridLines="0" zoomScaleNormal="100" workbookViewId="0">
      <selection activeCell="B6" sqref="B6:V6"/>
    </sheetView>
  </sheetViews>
  <sheetFormatPr defaultColWidth="9.140625" defaultRowHeight="14.1"/>
  <cols>
    <col min="1" max="1" width="3.140625" style="6" bestFit="1" customWidth="1"/>
    <col min="2" max="2" width="4.42578125" style="6" customWidth="1"/>
    <col min="3" max="16384" width="9.140625" style="6"/>
  </cols>
  <sheetData>
    <row r="5" spans="1:22" ht="84.95" customHeight="1">
      <c r="A5" s="67">
        <v>1</v>
      </c>
      <c r="B5" s="90" t="s">
        <v>117</v>
      </c>
      <c r="C5" s="90"/>
      <c r="D5" s="90"/>
      <c r="E5" s="90"/>
      <c r="F5" s="90"/>
      <c r="G5" s="90"/>
      <c r="H5" s="90"/>
      <c r="I5" s="90"/>
      <c r="J5" s="90"/>
      <c r="K5" s="90"/>
      <c r="L5" s="90"/>
      <c r="M5" s="90"/>
      <c r="N5" s="90"/>
      <c r="O5" s="90"/>
      <c r="P5" s="90"/>
      <c r="Q5" s="90"/>
      <c r="R5" s="90"/>
      <c r="S5" s="90"/>
      <c r="T5" s="90"/>
      <c r="U5" s="90"/>
      <c r="V5" s="90"/>
    </row>
    <row r="6" spans="1:22" ht="48" customHeight="1">
      <c r="A6" s="67">
        <v>2</v>
      </c>
      <c r="B6" s="90" t="s">
        <v>118</v>
      </c>
      <c r="C6" s="90"/>
      <c r="D6" s="90"/>
      <c r="E6" s="90"/>
      <c r="F6" s="90"/>
      <c r="G6" s="90"/>
      <c r="H6" s="90"/>
      <c r="I6" s="90"/>
      <c r="J6" s="90"/>
      <c r="K6" s="90"/>
      <c r="L6" s="90"/>
      <c r="M6" s="90"/>
      <c r="N6" s="90"/>
      <c r="O6" s="90"/>
      <c r="P6" s="90"/>
      <c r="Q6" s="90"/>
      <c r="R6" s="90"/>
      <c r="S6" s="90"/>
      <c r="T6" s="90"/>
      <c r="U6" s="90"/>
      <c r="V6" s="90"/>
    </row>
    <row r="7" spans="1:22" ht="18.600000000000001" customHeight="1">
      <c r="A7" s="67">
        <v>3</v>
      </c>
      <c r="B7" s="90" t="s">
        <v>119</v>
      </c>
      <c r="C7" s="90"/>
      <c r="D7" s="90"/>
      <c r="E7" s="90"/>
      <c r="F7" s="90"/>
      <c r="G7" s="90"/>
      <c r="H7" s="90"/>
      <c r="I7" s="90"/>
      <c r="J7" s="90"/>
      <c r="K7" s="90"/>
      <c r="L7" s="90"/>
      <c r="M7" s="90"/>
      <c r="N7" s="90"/>
      <c r="O7" s="90"/>
      <c r="P7" s="90"/>
      <c r="Q7" s="90"/>
      <c r="R7" s="90"/>
      <c r="S7" s="90"/>
      <c r="T7" s="90"/>
      <c r="U7" s="90"/>
      <c r="V7" s="90"/>
    </row>
    <row r="8" spans="1:22">
      <c r="A8" s="67">
        <v>4</v>
      </c>
      <c r="B8" s="90" t="s">
        <v>120</v>
      </c>
      <c r="C8" s="90"/>
      <c r="D8" s="90"/>
      <c r="E8" s="90"/>
      <c r="F8" s="90"/>
      <c r="G8" s="90"/>
      <c r="H8" s="90"/>
      <c r="I8" s="90"/>
      <c r="J8" s="90"/>
      <c r="K8" s="90"/>
      <c r="L8" s="90"/>
      <c r="M8" s="90"/>
      <c r="N8" s="90"/>
      <c r="O8" s="90"/>
      <c r="P8" s="90"/>
      <c r="Q8" s="90"/>
      <c r="R8" s="90"/>
      <c r="S8" s="90"/>
      <c r="T8" s="90"/>
      <c r="U8" s="90"/>
      <c r="V8" s="90"/>
    </row>
    <row r="9" spans="1:22" ht="45.95" customHeight="1">
      <c r="A9" s="67">
        <v>5</v>
      </c>
      <c r="B9" s="90" t="s">
        <v>121</v>
      </c>
      <c r="C9" s="90"/>
      <c r="D9" s="90"/>
      <c r="E9" s="90"/>
      <c r="F9" s="90"/>
      <c r="G9" s="90"/>
      <c r="H9" s="90"/>
      <c r="I9" s="90"/>
      <c r="J9" s="90"/>
      <c r="K9" s="90"/>
      <c r="L9" s="90"/>
      <c r="M9" s="90"/>
      <c r="N9" s="90"/>
      <c r="O9" s="90"/>
      <c r="P9" s="90"/>
      <c r="Q9" s="90"/>
      <c r="R9" s="90"/>
      <c r="S9" s="90"/>
      <c r="T9" s="90"/>
      <c r="U9" s="90"/>
      <c r="V9" s="90"/>
    </row>
    <row r="10" spans="1:22" ht="32.1" customHeight="1">
      <c r="A10" s="67">
        <v>6</v>
      </c>
      <c r="B10" s="90" t="s">
        <v>122</v>
      </c>
      <c r="C10" s="90"/>
      <c r="D10" s="90"/>
      <c r="E10" s="90"/>
      <c r="F10" s="90"/>
      <c r="G10" s="90"/>
      <c r="H10" s="90"/>
      <c r="I10" s="90"/>
      <c r="J10" s="90"/>
      <c r="K10" s="90"/>
      <c r="L10" s="90"/>
      <c r="M10" s="90"/>
      <c r="N10" s="90"/>
      <c r="O10" s="90"/>
      <c r="P10" s="90"/>
      <c r="Q10" s="90"/>
      <c r="R10" s="90"/>
      <c r="S10" s="90"/>
      <c r="T10" s="90"/>
      <c r="U10" s="90"/>
      <c r="V10" s="90"/>
    </row>
    <row r="11" spans="1:22" ht="33" customHeight="1">
      <c r="A11" s="67">
        <v>7</v>
      </c>
      <c r="B11" s="90" t="s">
        <v>123</v>
      </c>
      <c r="C11" s="95"/>
      <c r="D11" s="95"/>
      <c r="E11" s="95"/>
      <c r="F11" s="95"/>
      <c r="G11" s="95"/>
      <c r="H11" s="95"/>
      <c r="I11" s="95"/>
      <c r="J11" s="95"/>
      <c r="K11" s="95"/>
      <c r="L11" s="95"/>
      <c r="M11" s="95"/>
      <c r="N11" s="95"/>
      <c r="O11" s="95"/>
      <c r="P11" s="95"/>
      <c r="Q11" s="95"/>
      <c r="R11" s="95"/>
      <c r="S11" s="95"/>
      <c r="T11" s="95"/>
      <c r="U11" s="95"/>
      <c r="V11" s="95"/>
    </row>
  </sheetData>
  <mergeCells count="7">
    <mergeCell ref="B10:V10"/>
    <mergeCell ref="B5:V5"/>
    <mergeCell ref="B11:V11"/>
    <mergeCell ref="B7:V7"/>
    <mergeCell ref="B8:V8"/>
    <mergeCell ref="B6:V6"/>
    <mergeCell ref="B9:V9"/>
  </mergeCells>
  <pageMargins left="0.7" right="0.7" top="0.75" bottom="0.75" header="0.3" footer="0.3"/>
  <pageSetup paperSize="9" orientation="portrait" horizontalDpi="300" verticalDpi="300" r:id="rId1"/>
  <headerFooter>
    <oddHeader>&amp;R&amp;"Arial"&amp;8&amp;K000000[OFFICIAL]&amp;1#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a31907-8aa9-4863-a4ac-b082605f955a">
      <Terms xmlns="http://schemas.microsoft.com/office/infopath/2007/PartnerControls"/>
    </lcf76f155ced4ddcb4097134ff3c332f>
    <TaxCatchAll xmlns="aa44c60e-9520-4a62-979c-2dbe106093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578D68B3061F4A9D93AC0B6566DCFA" ma:contentTypeVersion="16" ma:contentTypeDescription="Create a new document." ma:contentTypeScope="" ma:versionID="94f465c0763f53d07423164923c86c9e">
  <xsd:schema xmlns:xsd="http://www.w3.org/2001/XMLSchema" xmlns:xs="http://www.w3.org/2001/XMLSchema" xmlns:p="http://schemas.microsoft.com/office/2006/metadata/properties" xmlns:ns2="77a31907-8aa9-4863-a4ac-b082605f955a" xmlns:ns3="aa44c60e-9520-4a62-979c-2dbe10609350" targetNamespace="http://schemas.microsoft.com/office/2006/metadata/properties" ma:root="true" ma:fieldsID="b5920f5a699f1d0d4e3639803ad75363" ns2:_="" ns3:_="">
    <xsd:import namespace="77a31907-8aa9-4863-a4ac-b082605f955a"/>
    <xsd:import namespace="aa44c60e-9520-4a62-979c-2dbe106093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a31907-8aa9-4863-a4ac-b082605f9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70430fd-394c-41f5-a85e-5ef5e4062309"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44c60e-9520-4a62-979c-2dbe1060935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d239776-48c9-4b50-b183-63ff0ef6b303}" ma:internalName="TaxCatchAll" ma:showField="CatchAllData" ma:web="aa44c60e-9520-4a62-979c-2dbe106093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76E1C6-3A17-4A66-8031-134CE5DEA89E}"/>
</file>

<file path=customXml/itemProps2.xml><?xml version="1.0" encoding="utf-8"?>
<ds:datastoreItem xmlns:ds="http://schemas.openxmlformats.org/officeDocument/2006/customXml" ds:itemID="{2729D81A-0C47-4273-989A-C83F6B0872AA}"/>
</file>

<file path=customXml/itemProps3.xml><?xml version="1.0" encoding="utf-8"?>
<ds:datastoreItem xmlns:ds="http://schemas.openxmlformats.org/officeDocument/2006/customXml" ds:itemID="{C3FF84F1-6BB6-4A45-8E59-9A1C122EC860}"/>
</file>

<file path=docMetadata/LabelInfo.xml><?xml version="1.0" encoding="utf-8"?>
<clbl:labelList xmlns:clbl="http://schemas.microsoft.com/office/2020/mipLabelMetadata">
  <clbl:label id="{57e687cc-f93a-416b-a813-dfd9fe80a0f5}" enabled="1" method="Standard" siteId="{ffeebe53-4714-40e9-81b1-cb5984a2ddf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Waterworth, Emma</dc:creator>
  <cp:keywords/>
  <dc:description/>
  <cp:lastModifiedBy>Aadhar Panchal</cp:lastModifiedBy>
  <cp:revision/>
  <dcterms:created xsi:type="dcterms:W3CDTF">2019-07-30T14:27:33Z</dcterms:created>
  <dcterms:modified xsi:type="dcterms:W3CDTF">2026-02-20T00:33:12Z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3f2a5e4-10d8-4dfe-8082-7352c27520cb_Enabled">
    <vt:lpwstr>true</vt:lpwstr>
  </property>
  <property fmtid="{D5CDD505-2E9C-101B-9397-08002B2CF9AE}" pid="5" name="MSIP_Label_e3f2a5e4-10d8-4dfe-8082-7352c27520cb_SetDate">
    <vt:lpwstr>2023-02-22T15:48:16Z</vt:lpwstr>
  </property>
  <property fmtid="{D5CDD505-2E9C-101B-9397-08002B2CF9AE}" pid="6" name="MSIP_Label_e3f2a5e4-10d8-4dfe-8082-7352c27520cb_Method">
    <vt:lpwstr>Standard</vt:lpwstr>
  </property>
  <property fmtid="{D5CDD505-2E9C-101B-9397-08002B2CF9AE}" pid="7" name="MSIP_Label_e3f2a5e4-10d8-4dfe-8082-7352c27520cb_Name">
    <vt:lpwstr>_Official</vt:lpwstr>
  </property>
  <property fmtid="{D5CDD505-2E9C-101B-9397-08002B2CF9AE}" pid="8" name="MSIP_Label_e3f2a5e4-10d8-4dfe-8082-7352c27520cb_SiteId">
    <vt:lpwstr>2864f69d-77c3-4fbe-bbc0-97502052391a</vt:lpwstr>
  </property>
  <property fmtid="{D5CDD505-2E9C-101B-9397-08002B2CF9AE}" pid="9" name="MSIP_Label_e3f2a5e4-10d8-4dfe-8082-7352c27520cb_ActionId">
    <vt:lpwstr>188f1550-01f2-442e-b3c8-ca8b25ea53c5</vt:lpwstr>
  </property>
  <property fmtid="{D5CDD505-2E9C-101B-9397-08002B2CF9AE}" pid="10" name="MSIP_Label_e3f2a5e4-10d8-4dfe-8082-7352c27520cb_ContentBits">
    <vt:lpwstr>1</vt:lpwstr>
  </property>
  <property fmtid="{D5CDD505-2E9C-101B-9397-08002B2CF9AE}" pid="11" name="ContentTypeId">
    <vt:lpwstr>0x0101004E578D68B3061F4A9D93AC0B6566DCFA</vt:lpwstr>
  </property>
  <property fmtid="{D5CDD505-2E9C-101B-9397-08002B2CF9AE}" pid="12" name="MediaServiceImageTags">
    <vt:lpwstr/>
  </property>
</Properties>
</file>