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J:\Working documents\AAplc Results\2019\FY 2019\FY19 Presentation\Support and analysis\Workings\"/>
    </mc:Choice>
  </mc:AlternateContent>
  <xr:revisionPtr revIDLastSave="0" documentId="13_ncr:1_{79C89454-C68C-46A4-A65D-3F95B30E7FC1}" xr6:coauthVersionLast="44" xr6:coauthVersionMax="44" xr10:uidLastSave="{00000000-0000-0000-0000-000000000000}"/>
  <bookViews>
    <workbookView xWindow="-120" yWindow="-120" windowWidth="29040" windowHeight="15840" xr2:uid="{F23E6CD4-2690-406C-94F1-D42A95F53635}"/>
  </bookViews>
  <sheets>
    <sheet name="Disclaimer" sheetId="4" r:id="rId1"/>
    <sheet name="2019 Simplified earnings by BU" sheetId="1" r:id="rId2"/>
    <sheet name="Footnot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1" l="1"/>
  <c r="K15" i="1"/>
  <c r="E46" i="1" l="1"/>
  <c r="D46" i="1"/>
  <c r="E31" i="1"/>
  <c r="E25" i="1"/>
  <c r="E26" i="1"/>
  <c r="E27" i="1"/>
  <c r="E28" i="1"/>
  <c r="H11" i="1"/>
  <c r="E30" i="1" l="1"/>
  <c r="E32" i="1" s="1"/>
  <c r="E10" i="1" s="1"/>
  <c r="E14" i="1" s="1"/>
  <c r="E15" i="1" s="1"/>
  <c r="L16" i="1" l="1"/>
  <c r="D10" i="1" l="1"/>
  <c r="K17" i="1" l="1"/>
  <c r="E59" i="1"/>
  <c r="D59" i="1" s="1"/>
  <c r="I7" i="1" s="1"/>
  <c r="I10" i="1" s="1"/>
  <c r="E55" i="1"/>
  <c r="C14" i="1"/>
  <c r="C15" i="1" s="1"/>
  <c r="C17" i="1" s="1"/>
  <c r="J10" i="1"/>
  <c r="G10" i="1"/>
  <c r="F10" i="1"/>
  <c r="D55" i="1" l="1"/>
  <c r="H6" i="1"/>
  <c r="C59" i="1"/>
  <c r="I11" i="1" s="1"/>
  <c r="I14" i="1" s="1"/>
  <c r="I6" i="1"/>
  <c r="D14" i="1"/>
  <c r="D15" i="1" s="1"/>
  <c r="F14" i="1"/>
  <c r="F15" i="1" s="1"/>
  <c r="F17" i="1" s="1"/>
  <c r="G14" i="1"/>
  <c r="G15" i="1" s="1"/>
  <c r="J14" i="1"/>
  <c r="J15" i="1" s="1"/>
  <c r="H7" i="1" l="1"/>
  <c r="I15" i="1"/>
  <c r="I17" i="1" s="1"/>
  <c r="J17" i="1"/>
  <c r="G17" i="1"/>
  <c r="H14" i="1" l="1"/>
  <c r="H15" i="1" s="1"/>
  <c r="H17" i="1" s="1"/>
  <c r="H10" i="1"/>
  <c r="E17" i="1"/>
  <c r="D17" i="1"/>
  <c r="L15" i="1" l="1"/>
  <c r="L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Greenberg, Robert</author>
    <author>Waterworth, Emma</author>
  </authors>
  <commentList>
    <comment ref="C6" authorId="0" shapeId="0" xr:uid="{CEC85C0E-C022-4E0F-8D6E-610D421AC035}">
      <text>
        <r>
          <rPr>
            <sz val="9"/>
            <color indexed="81"/>
            <rFont val="Tahoma"/>
            <family val="2"/>
          </rPr>
          <t>Footnote 2</t>
        </r>
      </text>
    </comment>
    <comment ref="E6" authorId="0" shapeId="0" xr:uid="{79D70A98-B5D7-4886-827C-7B67722B7F88}">
      <text>
        <r>
          <rPr>
            <sz val="9"/>
            <color indexed="81"/>
            <rFont val="Tahoma"/>
            <family val="2"/>
          </rPr>
          <t>Footnote 3</t>
        </r>
      </text>
    </comment>
    <comment ref="H6" authorId="0" shapeId="0" xr:uid="{DF801401-80EA-4794-87A4-D0A3543779CF}">
      <text>
        <r>
          <rPr>
            <sz val="9"/>
            <color indexed="81"/>
            <rFont val="Tahoma"/>
            <family val="2"/>
          </rPr>
          <t>Footnote 4</t>
        </r>
      </text>
    </comment>
    <comment ref="I6" authorId="0" shapeId="0" xr:uid="{749A2065-B5B7-49AC-9831-A407D493AE5C}">
      <text>
        <r>
          <rPr>
            <sz val="9"/>
            <color indexed="81"/>
            <rFont val="Tahoma"/>
            <family val="2"/>
          </rPr>
          <t>Footnote 5</t>
        </r>
      </text>
    </comment>
    <comment ref="D7" authorId="0" shapeId="0" xr:uid="{CE5E214A-806C-465D-9974-8B1C3153F4AA}">
      <text>
        <r>
          <rPr>
            <sz val="9"/>
            <color indexed="81"/>
            <rFont val="Tahoma"/>
            <family val="2"/>
          </rPr>
          <t>Footnote 6</t>
        </r>
      </text>
    </comment>
    <comment ref="F7" authorId="0" shapeId="0" xr:uid="{9CC52CD5-0730-4145-907A-7CACBFCDB63F}">
      <text>
        <r>
          <rPr>
            <sz val="9"/>
            <color indexed="81"/>
            <rFont val="Tahoma"/>
            <family val="2"/>
          </rPr>
          <t>Footnote 7</t>
        </r>
      </text>
    </comment>
    <comment ref="G7" authorId="0" shapeId="0" xr:uid="{58EECD44-6166-41F0-806F-DDEB5E2BDE96}">
      <text>
        <r>
          <rPr>
            <sz val="9"/>
            <color indexed="81"/>
            <rFont val="Tahoma"/>
            <family val="2"/>
          </rPr>
          <t>Footnote 8</t>
        </r>
      </text>
    </comment>
    <comment ref="H7" authorId="0" shapeId="0" xr:uid="{ECE0BCBD-52FA-4648-8716-67DED5405F85}">
      <text>
        <r>
          <rPr>
            <sz val="9"/>
            <color indexed="81"/>
            <rFont val="Tahoma"/>
            <family val="2"/>
          </rPr>
          <t>Footnote 9</t>
        </r>
      </text>
    </comment>
    <comment ref="I7" authorId="0" shapeId="0" xr:uid="{06C43A6E-662D-4871-BF42-4AA174691FE3}">
      <text>
        <r>
          <rPr>
            <sz val="9"/>
            <color indexed="81"/>
            <rFont val="Tahoma"/>
            <family val="2"/>
          </rPr>
          <t>Footnote 10</t>
        </r>
      </text>
    </comment>
    <comment ref="J7" authorId="0" shapeId="0" xr:uid="{90A182AA-7F07-4C56-8543-FC58AF51F4EF}">
      <text>
        <r>
          <rPr>
            <sz val="9"/>
            <color indexed="81"/>
            <rFont val="Tahoma"/>
            <family val="2"/>
          </rPr>
          <t>Footnote 6</t>
        </r>
      </text>
    </comment>
    <comment ref="F8" authorId="0" shapeId="0" xr:uid="{1CBDB90F-40DD-4422-99CD-A47104148F18}">
      <text>
        <r>
          <rPr>
            <sz val="9"/>
            <color indexed="81"/>
            <rFont val="Tahoma"/>
            <family val="2"/>
          </rPr>
          <t xml:space="preserve">Footnote 11
</t>
        </r>
      </text>
    </comment>
    <comment ref="G8" authorId="0" shapeId="0" xr:uid="{D48DEE28-AB3B-4D42-95D6-236DA7A844C2}">
      <text>
        <r>
          <rPr>
            <sz val="9"/>
            <color indexed="81"/>
            <rFont val="Tahoma"/>
            <family val="2"/>
          </rPr>
          <t>Footnote 12</t>
        </r>
      </text>
    </comment>
    <comment ref="H8" authorId="0" shapeId="0" xr:uid="{1C26F5BE-86FF-4458-A793-A720A30CB1FD}">
      <text>
        <r>
          <rPr>
            <sz val="9"/>
            <color indexed="81"/>
            <rFont val="Tahoma"/>
            <family val="2"/>
          </rPr>
          <t>Footnote 13</t>
        </r>
      </text>
    </comment>
    <comment ref="I8" authorId="0" shapeId="0" xr:uid="{991ED6A7-6F42-4704-8463-5D620F7F1B52}">
      <text>
        <r>
          <rPr>
            <sz val="9"/>
            <color indexed="81"/>
            <rFont val="Tahoma"/>
            <family val="2"/>
          </rPr>
          <t>Footnote 14</t>
        </r>
      </text>
    </comment>
    <comment ref="D9" authorId="0" shapeId="0" xr:uid="{FDBE5397-0633-44C2-90BA-9AD7ABB5D9A3}">
      <text>
        <r>
          <rPr>
            <sz val="9"/>
            <color indexed="81"/>
            <rFont val="Tahoma"/>
            <family val="2"/>
          </rPr>
          <t>Footnote 15</t>
        </r>
      </text>
    </comment>
    <comment ref="F9" authorId="0" shapeId="0" xr:uid="{0212106F-64B1-4872-94FC-9D3F36601D64}">
      <text>
        <r>
          <rPr>
            <sz val="9"/>
            <color indexed="81"/>
            <rFont val="Tahoma"/>
            <family val="2"/>
          </rPr>
          <t>Footnote 16</t>
        </r>
      </text>
    </comment>
    <comment ref="G9" authorId="0" shapeId="0" xr:uid="{9354DEBC-FB27-4AF0-816B-FDF2179D359C}">
      <text>
        <r>
          <rPr>
            <sz val="9"/>
            <color indexed="81"/>
            <rFont val="Tahoma"/>
            <family val="2"/>
          </rPr>
          <t>Footnote 17</t>
        </r>
      </text>
    </comment>
    <comment ref="C10" authorId="0" shapeId="0" xr:uid="{F68F5018-EEA4-48D7-9306-FFEF6975CC39}">
      <text>
        <r>
          <rPr>
            <sz val="9"/>
            <color indexed="81"/>
            <rFont val="Tahoma"/>
            <family val="2"/>
          </rPr>
          <t>Footnote 18</t>
        </r>
      </text>
    </comment>
    <comment ref="E10" authorId="0" shapeId="0" xr:uid="{BBB1F24B-5C49-4843-AF3F-5F0806C7E110}">
      <text>
        <r>
          <rPr>
            <sz val="9"/>
            <color indexed="81"/>
            <rFont val="Tahoma"/>
            <family val="2"/>
          </rPr>
          <t>Footnote 19</t>
        </r>
      </text>
    </comment>
    <comment ref="H10" authorId="0" shapeId="0" xr:uid="{A5886299-4AF2-432C-BB75-0161896BE5C8}">
      <text>
        <r>
          <rPr>
            <sz val="9"/>
            <color indexed="81"/>
            <rFont val="Tahoma"/>
            <family val="2"/>
          </rPr>
          <t>Footnote 20</t>
        </r>
      </text>
    </comment>
    <comment ref="I10" authorId="0" shapeId="0" xr:uid="{68FE6311-509F-44FC-A689-F96C5CF46AF5}">
      <text>
        <r>
          <rPr>
            <sz val="9"/>
            <color indexed="81"/>
            <rFont val="Tahoma"/>
            <family val="2"/>
          </rPr>
          <t>Footnote 21</t>
        </r>
      </text>
    </comment>
    <comment ref="I11" authorId="0" shapeId="0" xr:uid="{99D36412-3116-413C-A95E-2D2A4093BF2F}">
      <text>
        <r>
          <rPr>
            <sz val="9"/>
            <color indexed="81"/>
            <rFont val="Tahoma"/>
            <family val="2"/>
          </rPr>
          <t>Footnote 21</t>
        </r>
      </text>
    </comment>
    <comment ref="C13" authorId="1" shapeId="0" xr:uid="{A993744A-6484-417E-94F5-1BD7B564C982}">
      <text>
        <r>
          <rPr>
            <sz val="9"/>
            <color indexed="81"/>
            <rFont val="Tahoma"/>
            <family val="2"/>
          </rPr>
          <t>Footnote 23</t>
        </r>
      </text>
    </comment>
    <comment ref="D13" authorId="1" shapeId="0" xr:uid="{A83D7374-9618-430A-AE28-C3F2024C55A4}">
      <text>
        <r>
          <rPr>
            <sz val="9"/>
            <color indexed="81"/>
            <rFont val="Tahoma"/>
            <family val="2"/>
          </rPr>
          <t>Footnote 24</t>
        </r>
      </text>
    </comment>
    <comment ref="I16" authorId="0" shapeId="0" xr:uid="{4E74C651-8530-4480-96BA-A78AB1257F8E}">
      <text>
        <r>
          <rPr>
            <sz val="9"/>
            <color indexed="81"/>
            <rFont val="Tahoma"/>
            <family val="2"/>
          </rPr>
          <t>Footnote 26</t>
        </r>
      </text>
    </comment>
    <comment ref="D39" authorId="1" shapeId="0" xr:uid="{210249C4-CE56-4BFB-B21B-5E5E188DA599}">
      <text>
        <r>
          <rPr>
            <sz val="9"/>
            <color indexed="81"/>
            <rFont val="Tahoma"/>
            <family val="2"/>
          </rPr>
          <t>Footnote 7</t>
        </r>
      </text>
    </comment>
    <comment ref="E39" authorId="1" shapeId="0" xr:uid="{74753010-AA63-40E4-9184-FA736DC67A3E}">
      <text>
        <r>
          <rPr>
            <sz val="9"/>
            <color indexed="81"/>
            <rFont val="Tahoma"/>
            <family val="2"/>
          </rPr>
          <t>Footnote 8</t>
        </r>
      </text>
    </comment>
  </commentList>
</comments>
</file>

<file path=xl/sharedStrings.xml><?xml version="1.0" encoding="utf-8"?>
<sst xmlns="http://schemas.openxmlformats.org/spreadsheetml/2006/main" count="103" uniqueCount="92">
  <si>
    <t>De Beers</t>
  </si>
  <si>
    <t>Copper</t>
  </si>
  <si>
    <t>PGMs</t>
  </si>
  <si>
    <t>Kumba Iron Ore</t>
  </si>
  <si>
    <t>Iron Ore Brazil</t>
  </si>
  <si>
    <t>Metallurgical Coal</t>
  </si>
  <si>
    <t>Thermal Coal</t>
  </si>
  <si>
    <t>Nickel</t>
  </si>
  <si>
    <t>Total</t>
  </si>
  <si>
    <t>Sales volume (mined)</t>
  </si>
  <si>
    <t>Benchmark price</t>
  </si>
  <si>
    <t>n/a</t>
  </si>
  <si>
    <t>Product premium/discount per unit</t>
  </si>
  <si>
    <t>Freight/provisional pricing per unit</t>
  </si>
  <si>
    <t>Realised FOB Price</t>
  </si>
  <si>
    <t>FOB/C1 unit cost</t>
  </si>
  <si>
    <t>FOB Margin per unit</t>
  </si>
  <si>
    <t>Own mined sales volumes including proportionate share of JV volumes.</t>
  </si>
  <si>
    <t>Excludes thermal coal sales.</t>
  </si>
  <si>
    <t>Thermal Coal - South Africa and Cerrejón. Export sales and domestic sales at export parity pricing.</t>
  </si>
  <si>
    <t>LME price, c/lb converted to $/tonne (2,204.62 lbs/tonne).</t>
  </si>
  <si>
    <t>Platts 62% Fe CFR China.</t>
  </si>
  <si>
    <t>MB 66% Fe concentrate CFR.</t>
  </si>
  <si>
    <t>Weighted average of HCC/PCI prices, FOB Aus.</t>
  </si>
  <si>
    <t>Weighted average FOB SA, FOB Col.</t>
  </si>
  <si>
    <t>Provisional pricing and timing differences on sales.</t>
  </si>
  <si>
    <t xml:space="preserve">Price for basket of goods per platinum oz. </t>
  </si>
  <si>
    <t>Adjusted to include Jellinbah.</t>
  </si>
  <si>
    <t>Weighted average Thermal Coal – South Africa and Cerrejón.</t>
  </si>
  <si>
    <t>Includes market development &amp; strategic projects, exploration &amp; evaluation costs, restoration &amp; rehabilitation costs and other corporate costs.</t>
  </si>
  <si>
    <t>Processing and trading of product purchased from third parties and Isibonelo domestic thermal coal mine.</t>
  </si>
  <si>
    <t>Own mined volumes</t>
  </si>
  <si>
    <t>PGMs basket</t>
  </si>
  <si>
    <t>Price</t>
  </si>
  <si>
    <t>Volume</t>
  </si>
  <si>
    <t>Platinum</t>
  </si>
  <si>
    <t>Palladium</t>
  </si>
  <si>
    <t>Rhodium</t>
  </si>
  <si>
    <t>Total revenue</t>
  </si>
  <si>
    <t>Platinum volume</t>
  </si>
  <si>
    <t>Revenue ($m)</t>
  </si>
  <si>
    <t>PGMs basket price</t>
  </si>
  <si>
    <t>Royalties per unit</t>
  </si>
  <si>
    <t>Coal blended price &amp; unit cost</t>
  </si>
  <si>
    <t>Unit cost</t>
  </si>
  <si>
    <t>HCC</t>
  </si>
  <si>
    <t>PCI</t>
  </si>
  <si>
    <t>Coal weighted average market prices &amp; unit cost</t>
  </si>
  <si>
    <t>Thermal coal FOB South Africa</t>
  </si>
  <si>
    <t>Thermal coal FOB Colombia</t>
  </si>
  <si>
    <t>Mining EBITDA ($m)</t>
  </si>
  <si>
    <t>Total EBITDA ($m)</t>
  </si>
  <si>
    <r>
      <t>Basket price ($ per platinum oz)</t>
    </r>
    <r>
      <rPr>
        <b/>
        <vertAlign val="superscript"/>
        <sz val="9"/>
        <color rgb="FF808080"/>
        <rFont val="Arial"/>
        <family val="2"/>
      </rPr>
      <t>19</t>
    </r>
  </si>
  <si>
    <r>
      <t>Weighted average metallurgical coal</t>
    </r>
    <r>
      <rPr>
        <b/>
        <vertAlign val="superscript"/>
        <sz val="9"/>
        <color rgb="FF808080"/>
        <rFont val="Arial"/>
        <family val="2"/>
      </rPr>
      <t>9</t>
    </r>
  </si>
  <si>
    <r>
      <t>Weighted average thermal coal</t>
    </r>
    <r>
      <rPr>
        <b/>
        <vertAlign val="superscript"/>
        <sz val="9"/>
        <color rgb="FF808080"/>
        <rFont val="Arial"/>
        <family val="2"/>
      </rPr>
      <t>10</t>
    </r>
  </si>
  <si>
    <r>
      <t>Other</t>
    </r>
    <r>
      <rPr>
        <b/>
        <vertAlign val="superscript"/>
        <sz val="9"/>
        <color rgb="FF002776"/>
        <rFont val="Arial"/>
        <family val="2"/>
      </rPr>
      <t>1</t>
    </r>
  </si>
  <si>
    <r>
      <t>Other costs per unit</t>
    </r>
    <r>
      <rPr>
        <vertAlign val="superscript"/>
        <sz val="10"/>
        <rFont val="Arial"/>
        <family val="2"/>
      </rPr>
      <t>22</t>
    </r>
  </si>
  <si>
    <t>Mct proportionate share of sales volumes (19.2% Botswana, 50% Namibia).</t>
  </si>
  <si>
    <t>2019 Simplified earnings by BU</t>
  </si>
  <si>
    <t>Samancor ($443m), exploration ($(126)m) and central corporate activities ($83m).</t>
  </si>
  <si>
    <t>64.2% Fe content, ~67% of volume attracting lump premium.</t>
  </si>
  <si>
    <t>67% Fe content, pellet feed.</t>
  </si>
  <si>
    <t>Volumes ~85% HCC averaging 97% realisation of quoted low vol HCC price.</t>
  </si>
  <si>
    <t>Total average ~90% realisation of quoted price.</t>
  </si>
  <si>
    <t>Freight partly offset by provisional pricing &amp; other adjustments.</t>
  </si>
  <si>
    <t>Freight &amp; ~9% moisture adjustment (converts dry benchmark to wet product) partly offset by provisional pricing &amp; other adjustments</t>
  </si>
  <si>
    <t>The realised price for proportionate share (19.2% Debswana, 50% Namibia) excluding the 3% trading margin achieved in 2019.</t>
  </si>
  <si>
    <t>Other costs weighted towards H2. H1 2019: $9/ct.</t>
  </si>
  <si>
    <t>Includes costs related to Quellaveco.</t>
  </si>
  <si>
    <t>Trading profits and Isibonelo domestic operation.</t>
  </si>
  <si>
    <t>Iridium, ruthenium, gold, copper, chrome and other metals.</t>
  </si>
  <si>
    <t>Attributable share</t>
  </si>
  <si>
    <t>~85%</t>
  </si>
  <si>
    <t>~77%</t>
  </si>
  <si>
    <t>~79%</t>
  </si>
  <si>
    <t>~52%</t>
  </si>
  <si>
    <t>~80%</t>
  </si>
  <si>
    <t>Iron ore realised price</t>
  </si>
  <si>
    <t>Kumba</t>
  </si>
  <si>
    <t>Minas-Rio</t>
  </si>
  <si>
    <t>Market price</t>
  </si>
  <si>
    <t>Freight</t>
  </si>
  <si>
    <t>Moisture content</t>
  </si>
  <si>
    <t>Lump premium</t>
  </si>
  <si>
    <t>Fe premium</t>
  </si>
  <si>
    <t>Product premium</t>
  </si>
  <si>
    <t>Timing</t>
  </si>
  <si>
    <t>Realised FOB price</t>
  </si>
  <si>
    <r>
      <t>Processing &amp; trading EBITDA ($m)</t>
    </r>
    <r>
      <rPr>
        <b/>
        <vertAlign val="superscript"/>
        <sz val="10"/>
        <rFont val="Arial"/>
        <family val="2"/>
      </rPr>
      <t>25</t>
    </r>
  </si>
  <si>
    <r>
      <t>Other</t>
    </r>
    <r>
      <rPr>
        <vertAlign val="superscript"/>
        <sz val="9"/>
        <color rgb="FF808080"/>
        <rFont val="Arial"/>
        <family val="2"/>
      </rPr>
      <t>27</t>
    </r>
  </si>
  <si>
    <r>
      <rPr>
        <b/>
        <sz val="9"/>
        <color theme="1"/>
        <rFont val="Arial"/>
        <family val="2"/>
      </rPr>
      <t>DISCLAIMER</t>
    </r>
    <r>
      <rPr>
        <sz val="9"/>
        <color theme="1"/>
        <rFont val="Arial"/>
        <family val="2"/>
      </rPr>
      <t xml:space="preserve">
This document has been prepared by Anglo American plc (“Anglo American”). By reviewing or accessing this document you agree to be bound by the following conditions. The release, presentation, publication or distribution of this document, in whole or in part, in certain jurisdictions may be restricted by law or regulation and persons into whose possession this document comes should inform themselves about, and observe, any such restrictions.
</t>
    </r>
    <r>
      <rPr>
        <b/>
        <sz val="9"/>
        <color theme="1"/>
        <rFont val="Arial"/>
        <family val="2"/>
      </rPr>
      <t>No representation or warranty, either express or implied, is provided, nor is any duty of care, responsibility or liability assumed, in each case in relation to the accuracy, completeness or reliability of the information contain herein. None of Anglo American, its affiliates, advisors or representatives shall have any liability whatsoever (in negligence or otherwise) for any loss howsoever arising from any use of this material or otherwise in connection with this material.
No Investment Advice</t>
    </r>
    <r>
      <rPr>
        <sz val="9"/>
        <color theme="1"/>
        <rFont val="Arial"/>
        <family val="2"/>
      </rPr>
      <t xml:space="preserve">
This document is for information purposes only and does not constitute an offer to sell or the solicitation, inducement or an offer to buy shares in Anglo American or any other securities. Further, it does not constitute a recommendation by Anglo American or any other party to sell or buy shares in Anglo American or any other securities and should not be treated as giving investment, legal, accounting, regulatory, taxation or other advice. This document has been prepared without reference to your particular investment objectives, financial situation, taxation position and particular needs. It is important that you view this document in its entirety, including any footnotes referred to herein. If you are in any doubt in relation to these matters, you should consult your stockbroker, bank manager, solicitor, accountant, taxation adviser or other independent financial adviser (where applicable, as authorised under the Financial Services and Markets Act 2000 in the UK, or in South Africa, under the Financial Advisory and Intermediary Services Act 37 of 2002 or under any other applicable legislation).
Nothing in this document should be interpreted to mean that future earnings per share of Anglo American will necessarily match or exceed its historical published earnings per share.
Certain statistical and other information about Anglo American included in this document is sourced from publicly available third party sources. As such it has not been independently verified and presents the views of those third parties, but may not necessarily correspond to the views held by Anglo American and Anglo American expressly disclaims any responsibility for, or liability in respect of, such information.
</t>
    </r>
    <r>
      <rPr>
        <b/>
        <sz val="9"/>
        <color theme="1"/>
        <rFont val="Arial"/>
        <family val="2"/>
      </rPr>
      <t>Alternative Performance Measures</t>
    </r>
    <r>
      <rPr>
        <sz val="9"/>
        <color theme="1"/>
        <rFont val="Arial"/>
        <family val="2"/>
      </rPr>
      <t xml:space="preserve">
Throughout this document a range of financial and non-financial measures are used to assess our performance, including a number of financial measures that are not defined or specified under International Financial Reporting Standards ("IFRS"), which are termed ‘Alternative Performance Measures’ ("APMs"). Management uses these measures to monitor the Group’s financial performance alongside IFRS measures to improve the comparability of information between reporting periods and business units. These APMs should be considered in addition to, and not as a substitute for, or as superior to, measures of financial performance, financial position or cash flows reported in accordance with IFRS. APMs are not uniformly defined by all companies, including those in the Group’s industry. Accordingly, it may not be comparable with similarly titled measures and disclosures by other companies.</t>
    </r>
  </si>
  <si>
    <t>Realised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</si>
</sst>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_-;\-* #,##0_-;_-* &quot;-&quot;??_-;_-@_-"/>
    <numFmt numFmtId="165" formatCode="#,##0;\(#,##0\);\-"/>
    <numFmt numFmtId="166" formatCode="\$#,##0&quot;/t&quot;;\(#,##0\);\-"/>
    <numFmt numFmtId="167" formatCode="\$#,##0&quot;/ct&quot;;\(#,##0\);\-"/>
    <numFmt numFmtId="168" formatCode="#,##0.0&quot;Mct&quot;;\(#,##0.0\);\-"/>
    <numFmt numFmtId="169" formatCode="#,##0.0&quot;kt&quot;;\(#,##0.0\);\-"/>
    <numFmt numFmtId="170" formatCode="#,##0&quot;kt&quot;;\(#,##0\);\-"/>
    <numFmt numFmtId="171" formatCode="\$#,##0&quot;/oz&quot;;\(#,##0\);\-"/>
    <numFmt numFmtId="172" formatCode="#,##0.0&quot;Mt&quot;;\(#,##0.0\);\-"/>
    <numFmt numFmtId="173" formatCode="\$#,##0&quot;/t&quot;;\$\(#,##0\)&quot;/t&quot;;\-"/>
    <numFmt numFmtId="174" formatCode="#,##0&quot;koz&quot;;\(#,##0\);\-"/>
    <numFmt numFmtId="175" formatCode="#,##0&quot;koz Pt&quot;;\(#,##0\);\-"/>
    <numFmt numFmtId="176" formatCode="0.0"/>
  </numFmts>
  <fonts count="27" x14ac:knownFonts="1">
    <font>
      <sz val="11"/>
      <color theme="1"/>
      <name val="Calibri"/>
      <family val="2"/>
      <scheme val="minor"/>
    </font>
    <font>
      <sz val="11"/>
      <color theme="1"/>
      <name val="Calibri"/>
      <family val="2"/>
      <scheme val="minor"/>
    </font>
    <font>
      <b/>
      <sz val="10"/>
      <name val="Arial"/>
      <family val="2"/>
    </font>
    <font>
      <sz val="10"/>
      <name val="Arial"/>
      <family val="2"/>
    </font>
    <font>
      <b/>
      <sz val="9"/>
      <name val="Arial"/>
      <family val="2"/>
    </font>
    <font>
      <sz val="9"/>
      <name val="Arial"/>
      <family val="2"/>
    </font>
    <font>
      <sz val="18"/>
      <name val="Arial"/>
      <family val="2"/>
    </font>
    <font>
      <sz val="9"/>
      <color rgb="FF262626"/>
      <name val="Arial"/>
      <family val="2"/>
    </font>
    <font>
      <sz val="10"/>
      <color theme="1"/>
      <name val="Arial"/>
      <family val="2"/>
    </font>
    <font>
      <b/>
      <sz val="10"/>
      <color rgb="FF002776"/>
      <name val="Arial"/>
      <family val="2"/>
    </font>
    <font>
      <b/>
      <sz val="9"/>
      <color rgb="FF002776"/>
      <name val="Arial"/>
      <family val="2"/>
    </font>
    <font>
      <sz val="9"/>
      <color rgb="FF808080"/>
      <name val="Arial"/>
      <family val="2"/>
    </font>
    <font>
      <vertAlign val="superscript"/>
      <sz val="9"/>
      <color rgb="FF808080"/>
      <name val="Arial"/>
      <family val="2"/>
    </font>
    <font>
      <b/>
      <sz val="9"/>
      <color rgb="FF808080"/>
      <name val="Arial"/>
      <family val="2"/>
    </font>
    <font>
      <b/>
      <vertAlign val="superscript"/>
      <sz val="9"/>
      <color rgb="FF808080"/>
      <name val="Arial"/>
      <family val="2"/>
    </font>
    <font>
      <sz val="9"/>
      <color theme="0" tint="-0.499984740745262"/>
      <name val="Arial"/>
      <family val="2"/>
    </font>
    <font>
      <b/>
      <sz val="14"/>
      <color rgb="FF002776"/>
      <name val="Arial"/>
      <family val="2"/>
    </font>
    <font>
      <sz val="9"/>
      <color theme="1"/>
      <name val="Arial"/>
      <family val="2"/>
    </font>
    <font>
      <b/>
      <sz val="9"/>
      <color theme="0" tint="-0.499984740745262"/>
      <name val="Arial"/>
      <family val="2"/>
    </font>
    <font>
      <b/>
      <sz val="20"/>
      <color rgb="FF002776"/>
      <name val="Arial"/>
      <family val="2"/>
    </font>
    <font>
      <b/>
      <vertAlign val="superscript"/>
      <sz val="9"/>
      <color rgb="FF002776"/>
      <name val="Arial"/>
      <family val="2"/>
    </font>
    <font>
      <vertAlign val="superscript"/>
      <sz val="10"/>
      <name val="Arial"/>
      <family val="2"/>
    </font>
    <font>
      <b/>
      <vertAlign val="superscript"/>
      <sz val="10"/>
      <name val="Arial"/>
      <family val="2"/>
    </font>
    <font>
      <sz val="9"/>
      <color indexed="81"/>
      <name val="Tahoma"/>
      <family val="2"/>
    </font>
    <font>
      <b/>
      <sz val="9"/>
      <color theme="1"/>
      <name val="Arial"/>
      <family val="2"/>
    </font>
    <font>
      <i/>
      <sz val="10"/>
      <name val="Arial"/>
      <family val="2"/>
    </font>
    <font>
      <i/>
      <sz val="9"/>
      <name val="Arial"/>
      <family val="2"/>
    </font>
  </fonts>
  <fills count="4">
    <fill>
      <patternFill patternType="none"/>
    </fill>
    <fill>
      <patternFill patternType="gray125"/>
    </fill>
    <fill>
      <patternFill patternType="solid">
        <fgColor theme="0"/>
        <bgColor indexed="64"/>
      </patternFill>
    </fill>
    <fill>
      <patternFill patternType="solid">
        <fgColor rgb="FFE8EBF3"/>
        <bgColor indexed="64"/>
      </patternFill>
    </fill>
  </fills>
  <borders count="25">
    <border>
      <left/>
      <right/>
      <top/>
      <bottom/>
      <diagonal/>
    </border>
    <border>
      <left/>
      <right/>
      <top style="medium">
        <color rgb="FFBFC4DC"/>
      </top>
      <bottom/>
      <diagonal/>
    </border>
    <border>
      <left/>
      <right/>
      <top/>
      <bottom style="medium">
        <color rgb="FFBFC4DC"/>
      </bottom>
      <diagonal/>
    </border>
    <border>
      <left/>
      <right/>
      <top style="medium">
        <color rgb="FFBFC4DC"/>
      </top>
      <bottom style="medium">
        <color rgb="FFFFFFFF"/>
      </bottom>
      <diagonal/>
    </border>
    <border>
      <left/>
      <right/>
      <top style="medium">
        <color rgb="FFFFFFFF"/>
      </top>
      <bottom style="medium">
        <color rgb="FFBFC4DC"/>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bottom/>
      <diagonal/>
    </border>
    <border>
      <left style="thick">
        <color rgb="FFD2492A"/>
      </left>
      <right/>
      <top style="thick">
        <color rgb="FFD2492A"/>
      </top>
      <bottom/>
      <diagonal/>
    </border>
    <border>
      <left/>
      <right/>
      <top style="thick">
        <color rgb="FFD2492A"/>
      </top>
      <bottom/>
      <diagonal/>
    </border>
    <border>
      <left/>
      <right style="thick">
        <color rgb="FFD2492A"/>
      </right>
      <top style="thick">
        <color rgb="FFD2492A"/>
      </top>
      <bottom/>
      <diagonal/>
    </border>
    <border>
      <left style="thick">
        <color rgb="FFD2492A"/>
      </left>
      <right/>
      <top/>
      <bottom style="thick">
        <color rgb="FFD2492A"/>
      </bottom>
      <diagonal/>
    </border>
    <border>
      <left/>
      <right/>
      <top/>
      <bottom style="thick">
        <color rgb="FFD2492A"/>
      </bottom>
      <diagonal/>
    </border>
    <border>
      <left/>
      <right style="thick">
        <color rgb="FFD2492A"/>
      </right>
      <top/>
      <bottom style="thick">
        <color rgb="FFD2492A"/>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9" fillId="3" borderId="0" xfId="0" applyFont="1" applyFill="1" applyAlignment="1">
      <alignment horizontal="left" vertical="center" wrapText="1" readingOrder="1"/>
    </xf>
    <xf numFmtId="0" fontId="10" fillId="3" borderId="0" xfId="0" applyFont="1" applyFill="1" applyAlignment="1">
      <alignment horizontal="right" vertical="center" wrapText="1" readingOrder="1"/>
    </xf>
    <xf numFmtId="0" fontId="0" fillId="2" borderId="0" xfId="0" applyFill="1"/>
    <xf numFmtId="0" fontId="0" fillId="2" borderId="0" xfId="0" applyFill="1" applyBorder="1" applyAlignment="1">
      <alignment horizontal="center"/>
    </xf>
    <xf numFmtId="0" fontId="6" fillId="2" borderId="0" xfId="0" applyFont="1" applyFill="1" applyAlignment="1">
      <alignment horizontal="right" wrapText="1"/>
    </xf>
    <xf numFmtId="0" fontId="6" fillId="2" borderId="2" xfId="0" applyFont="1" applyFill="1" applyBorder="1" applyAlignment="1">
      <alignment horizontal="right" wrapText="1"/>
    </xf>
    <xf numFmtId="0" fontId="6" fillId="2" borderId="1" xfId="0" applyFont="1" applyFill="1" applyBorder="1" applyAlignment="1">
      <alignment horizontal="right" wrapText="1"/>
    </xf>
    <xf numFmtId="0" fontId="2" fillId="2" borderId="0" xfId="0" applyFont="1" applyFill="1" applyAlignment="1">
      <alignment horizontal="left" wrapText="1" readingOrder="1"/>
    </xf>
    <xf numFmtId="0" fontId="3" fillId="2" borderId="0" xfId="0" applyFont="1" applyFill="1" applyAlignment="1">
      <alignment horizontal="left" wrapText="1" readingOrder="1"/>
    </xf>
    <xf numFmtId="0" fontId="3" fillId="2" borderId="2" xfId="0" applyFont="1" applyFill="1" applyBorder="1" applyAlignment="1">
      <alignment horizontal="left" wrapText="1" readingOrder="1"/>
    </xf>
    <xf numFmtId="0" fontId="2" fillId="2" borderId="1" xfId="0" applyFont="1" applyFill="1" applyBorder="1" applyAlignment="1">
      <alignment horizontal="left" wrapText="1" readingOrder="1"/>
    </xf>
    <xf numFmtId="0" fontId="11" fillId="2" borderId="2" xfId="0" applyFont="1" applyFill="1" applyBorder="1" applyAlignment="1">
      <alignment horizontal="left" vertical="center" wrapText="1" readingOrder="1"/>
    </xf>
    <xf numFmtId="0" fontId="6" fillId="2" borderId="2" xfId="0" applyFont="1" applyFill="1" applyBorder="1" applyAlignment="1">
      <alignment horizontal="right" vertical="center" wrapText="1"/>
    </xf>
    <xf numFmtId="0" fontId="11" fillId="2" borderId="0" xfId="0" applyFont="1" applyFill="1" applyAlignment="1">
      <alignment horizontal="left" vertical="center" wrapText="1" readingOrder="1"/>
    </xf>
    <xf numFmtId="164" fontId="15" fillId="2" borderId="0" xfId="1" applyNumberFormat="1" applyFont="1" applyFill="1" applyAlignment="1">
      <alignment horizontal="right" vertical="center" wrapText="1" readingOrder="1"/>
    </xf>
    <xf numFmtId="0" fontId="11" fillId="2" borderId="0" xfId="0" applyFont="1" applyFill="1" applyAlignment="1">
      <alignment horizontal="right" vertical="center" wrapText="1" readingOrder="1"/>
    </xf>
    <xf numFmtId="0" fontId="11" fillId="2" borderId="3" xfId="0" applyFont="1" applyFill="1" applyBorder="1" applyAlignment="1">
      <alignment horizontal="left" vertical="center" wrapText="1" readingOrder="1"/>
    </xf>
    <xf numFmtId="0" fontId="6" fillId="2" borderId="3" xfId="0" applyFont="1" applyFill="1" applyBorder="1" applyAlignment="1">
      <alignment horizontal="right" vertical="center" wrapText="1"/>
    </xf>
    <xf numFmtId="0" fontId="11" fillId="2" borderId="4" xfId="0" applyFont="1" applyFill="1" applyBorder="1" applyAlignment="1">
      <alignment horizontal="left" vertical="center" wrapText="1" readingOrder="1"/>
    </xf>
    <xf numFmtId="0" fontId="6" fillId="2" borderId="4" xfId="0" applyFont="1" applyFill="1" applyBorder="1" applyAlignment="1">
      <alignment horizontal="right" vertical="center" wrapText="1"/>
    </xf>
    <xf numFmtId="0" fontId="13" fillId="0" borderId="1" xfId="0" applyFont="1" applyBorder="1" applyAlignment="1">
      <alignment horizontal="left" vertical="center" wrapText="1" readingOrder="1"/>
    </xf>
    <xf numFmtId="0" fontId="6" fillId="2" borderId="1" xfId="0" applyFont="1" applyFill="1" applyBorder="1" applyAlignment="1">
      <alignment horizontal="right" vertical="center" wrapText="1"/>
    </xf>
    <xf numFmtId="0" fontId="8" fillId="2" borderId="0" xfId="0" applyFont="1" applyFill="1"/>
    <xf numFmtId="0" fontId="8" fillId="2" borderId="0" xfId="0" applyFont="1" applyFill="1" applyAlignment="1">
      <alignment horizontal="left"/>
    </xf>
    <xf numFmtId="3" fontId="4" fillId="2" borderId="1" xfId="0" applyNumberFormat="1" applyFont="1" applyFill="1" applyBorder="1" applyAlignment="1">
      <alignment horizontal="right" wrapText="1" readingOrder="1"/>
    </xf>
    <xf numFmtId="0" fontId="17" fillId="2" borderId="0" xfId="0" applyFont="1" applyFill="1"/>
    <xf numFmtId="0" fontId="11" fillId="2" borderId="0" xfId="0" applyFont="1" applyFill="1" applyAlignment="1">
      <alignment horizontal="left" vertical="center" readingOrder="1"/>
    </xf>
    <xf numFmtId="165" fontId="5" fillId="2" borderId="0" xfId="0" applyNumberFormat="1" applyFont="1" applyFill="1" applyBorder="1" applyAlignment="1">
      <alignment horizontal="right" vertical="center"/>
    </xf>
    <xf numFmtId="0" fontId="2" fillId="2" borderId="2" xfId="0" applyFont="1" applyFill="1" applyBorder="1" applyAlignment="1">
      <alignment horizontal="left" wrapText="1" readingOrder="1"/>
    </xf>
    <xf numFmtId="166" fontId="5" fillId="2" borderId="0" xfId="0" applyNumberFormat="1" applyFont="1" applyFill="1" applyBorder="1" applyAlignment="1">
      <alignment horizontal="right" vertical="center"/>
    </xf>
    <xf numFmtId="166" fontId="4" fillId="2" borderId="1" xfId="0" applyNumberFormat="1" applyFont="1" applyFill="1" applyBorder="1" applyAlignment="1">
      <alignment horizontal="right" vertical="center"/>
    </xf>
    <xf numFmtId="167" fontId="4" fillId="2" borderId="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168" fontId="5" fillId="2" borderId="0" xfId="0" applyNumberFormat="1" applyFont="1" applyFill="1" applyBorder="1" applyAlignment="1">
      <alignment horizontal="right" vertical="center"/>
    </xf>
    <xf numFmtId="169" fontId="5" fillId="2" borderId="0" xfId="0" applyNumberFormat="1" applyFont="1" applyFill="1" applyBorder="1" applyAlignment="1">
      <alignment horizontal="right" vertical="center"/>
    </xf>
    <xf numFmtId="170" fontId="5" fillId="2" borderId="0" xfId="0" applyNumberFormat="1" applyFont="1" applyFill="1" applyBorder="1" applyAlignment="1">
      <alignment horizontal="right" vertical="center"/>
    </xf>
    <xf numFmtId="171" fontId="4" fillId="2" borderId="1" xfId="0" applyNumberFormat="1" applyFont="1" applyFill="1" applyBorder="1" applyAlignment="1">
      <alignment horizontal="right" vertical="center"/>
    </xf>
    <xf numFmtId="171" fontId="5" fillId="2" borderId="0" xfId="0" applyNumberFormat="1" applyFont="1" applyFill="1" applyBorder="1" applyAlignment="1">
      <alignment horizontal="right" vertical="center"/>
    </xf>
    <xf numFmtId="172" fontId="5" fillId="2" borderId="0" xfId="0" applyNumberFormat="1" applyFont="1" applyFill="1" applyBorder="1" applyAlignment="1">
      <alignment horizontal="right" vertical="center"/>
    </xf>
    <xf numFmtId="173" fontId="5" fillId="2" borderId="0" xfId="0" applyNumberFormat="1" applyFont="1" applyFill="1" applyBorder="1" applyAlignment="1">
      <alignment horizontal="right" vertical="center"/>
    </xf>
    <xf numFmtId="0" fontId="7" fillId="2" borderId="0" xfId="0" applyFont="1" applyFill="1" applyAlignment="1">
      <alignment horizontal="left" vertical="center" readingOrder="1"/>
    </xf>
    <xf numFmtId="171" fontId="15" fillId="2" borderId="0" xfId="0" applyNumberFormat="1" applyFont="1" applyFill="1" applyBorder="1" applyAlignment="1">
      <alignment horizontal="right" vertical="center"/>
    </xf>
    <xf numFmtId="169" fontId="15" fillId="2" borderId="0" xfId="0" applyNumberFormat="1" applyFont="1" applyFill="1" applyBorder="1" applyAlignment="1">
      <alignment horizontal="right" vertical="center"/>
    </xf>
    <xf numFmtId="166" fontId="15" fillId="2" borderId="0" xfId="0" applyNumberFormat="1" applyFont="1" applyFill="1" applyBorder="1" applyAlignment="1">
      <alignment horizontal="right" vertical="center"/>
    </xf>
    <xf numFmtId="174" fontId="15" fillId="2" borderId="0" xfId="0" applyNumberFormat="1" applyFont="1" applyFill="1" applyBorder="1" applyAlignment="1">
      <alignment horizontal="right" vertical="center"/>
    </xf>
    <xf numFmtId="175" fontId="5" fillId="2" borderId="0" xfId="0" applyNumberFormat="1" applyFont="1" applyFill="1" applyBorder="1" applyAlignment="1">
      <alignment horizontal="right" vertical="center"/>
    </xf>
    <xf numFmtId="172" fontId="15" fillId="2" borderId="0" xfId="0" applyNumberFormat="1" applyFont="1" applyFill="1" applyBorder="1" applyAlignment="1">
      <alignment horizontal="right" vertical="center"/>
    </xf>
    <xf numFmtId="172" fontId="18" fillId="2" borderId="1" xfId="0" applyNumberFormat="1" applyFont="1" applyFill="1" applyBorder="1" applyAlignment="1">
      <alignment horizontal="right" vertical="center"/>
    </xf>
    <xf numFmtId="166" fontId="18" fillId="2" borderId="1" xfId="0" applyNumberFormat="1" applyFont="1" applyFill="1" applyBorder="1" applyAlignment="1">
      <alignment horizontal="right" vertical="center"/>
    </xf>
    <xf numFmtId="0" fontId="17" fillId="2" borderId="0" xfId="0" applyFont="1" applyFill="1" applyAlignment="1">
      <alignment vertical="center"/>
    </xf>
    <xf numFmtId="0" fontId="25" fillId="2" borderId="0" xfId="0" applyFont="1" applyFill="1" applyAlignment="1">
      <alignment horizontal="left" wrapText="1" readingOrder="1"/>
    </xf>
    <xf numFmtId="0" fontId="26" fillId="2" borderId="0" xfId="0" applyFont="1" applyFill="1" applyAlignment="1">
      <alignment horizontal="right" vertical="center" wrapText="1" readingOrder="1"/>
    </xf>
    <xf numFmtId="9" fontId="26" fillId="2" borderId="0" xfId="0" applyNumberFormat="1" applyFont="1" applyFill="1" applyAlignment="1">
      <alignment horizontal="right" vertical="center" wrapText="1" readingOrder="1"/>
    </xf>
    <xf numFmtId="165" fontId="15" fillId="2" borderId="0" xfId="0" applyNumberFormat="1" applyFont="1" applyFill="1" applyBorder="1" applyAlignment="1">
      <alignment horizontal="right" vertical="center"/>
    </xf>
    <xf numFmtId="164" fontId="15" fillId="2" borderId="1" xfId="1" applyNumberFormat="1" applyFont="1" applyFill="1" applyBorder="1" applyAlignment="1">
      <alignment horizontal="right" vertical="center" wrapText="1" readingOrder="1"/>
    </xf>
    <xf numFmtId="173" fontId="15" fillId="2" borderId="0" xfId="0" applyNumberFormat="1" applyFont="1" applyFill="1" applyBorder="1" applyAlignment="1">
      <alignment horizontal="right" vertical="center"/>
    </xf>
    <xf numFmtId="0" fontId="0" fillId="2" borderId="1" xfId="0" applyFill="1" applyBorder="1"/>
    <xf numFmtId="164" fontId="13" fillId="0" borderId="1" xfId="0" applyNumberFormat="1" applyFont="1" applyFill="1" applyBorder="1" applyAlignment="1">
      <alignment horizontal="right" vertical="center" wrapText="1" readingOrder="1"/>
    </xf>
    <xf numFmtId="0" fontId="17" fillId="2" borderId="11"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17" xfId="0" applyFont="1" applyFill="1" applyBorder="1" applyAlignment="1">
      <alignment horizontal="left" vertical="center"/>
    </xf>
    <xf numFmtId="0" fontId="17" fillId="2" borderId="0"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14"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16" xfId="0" applyFont="1" applyFill="1" applyBorder="1" applyAlignment="1">
      <alignment horizontal="left" vertical="center"/>
    </xf>
    <xf numFmtId="0" fontId="16" fillId="2" borderId="19" xfId="0" applyFont="1" applyFill="1" applyBorder="1" applyAlignment="1">
      <alignment horizontal="left" vertical="center"/>
    </xf>
    <xf numFmtId="0" fontId="16" fillId="2" borderId="20" xfId="0" applyFont="1" applyFill="1" applyBorder="1" applyAlignment="1">
      <alignment horizontal="left" vertical="center"/>
    </xf>
    <xf numFmtId="0" fontId="16" fillId="2" borderId="21"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23" xfId="0" applyFont="1" applyFill="1" applyBorder="1" applyAlignment="1">
      <alignment horizontal="left" vertical="center"/>
    </xf>
    <xf numFmtId="0" fontId="16" fillId="2" borderId="24" xfId="0" applyFont="1" applyFill="1" applyBorder="1" applyAlignment="1">
      <alignment horizontal="left" vertical="center"/>
    </xf>
    <xf numFmtId="0" fontId="10" fillId="3" borderId="0" xfId="0" applyFont="1" applyFill="1" applyAlignment="1">
      <alignment horizontal="right" vertical="center" wrapText="1" readingOrder="1"/>
    </xf>
    <xf numFmtId="0" fontId="19" fillId="2" borderId="0" xfId="0" applyFont="1" applyFill="1" applyAlignment="1">
      <alignment horizontal="lef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3"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16" xfId="0" applyFont="1" applyFill="1" applyBorder="1" applyAlignment="1">
      <alignment horizontal="left" vertical="center"/>
    </xf>
    <xf numFmtId="0" fontId="10" fillId="3" borderId="0" xfId="0" applyFont="1" applyFill="1" applyAlignment="1">
      <alignment horizontal="left" vertical="center" wrapText="1" readingOrder="1"/>
    </xf>
    <xf numFmtId="176" fontId="17" fillId="2" borderId="0" xfId="0" applyNumberFormat="1" applyFont="1" applyFill="1" applyBorder="1" applyAlignment="1">
      <alignment horizontal="left" vertical="center"/>
    </xf>
  </cellXfs>
  <cellStyles count="2">
    <cellStyle name="Comma" xfId="1" builtinId="3"/>
    <cellStyle name="Normal" xfId="0" builtinId="0"/>
  </cellStyles>
  <dxfs count="0"/>
  <tableStyles count="0" defaultTableStyle="TableStyleMedium2" defaultPivotStyle="PivotStyleLight16"/>
  <colors>
    <mruColors>
      <color rgb="FFBFC4DC"/>
      <color rgb="FF002776"/>
      <color rgb="FFD24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495300</xdr:colOff>
      <xdr:row>3</xdr:row>
      <xdr:rowOff>30480</xdr:rowOff>
    </xdr:to>
    <xdr:pic>
      <xdr:nvPicPr>
        <xdr:cNvPr id="2" name="Picture 1" descr="Description: LogoPPT">
          <a:extLst>
            <a:ext uri="{FF2B5EF4-FFF2-40B4-BE49-F238E27FC236}">
              <a16:creationId xmlns:a16="http://schemas.microsoft.com/office/drawing/2014/main" id="{ADE6C764-A1B5-4754-BBDA-58E501CEF1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19350" cy="6051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114300</xdr:colOff>
      <xdr:row>3</xdr:row>
      <xdr:rowOff>46355</xdr:rowOff>
    </xdr:to>
    <xdr:pic>
      <xdr:nvPicPr>
        <xdr:cNvPr id="4" name="Picture 3" descr="Description: LogoPPT">
          <a:extLst>
            <a:ext uri="{FF2B5EF4-FFF2-40B4-BE49-F238E27FC236}">
              <a16:creationId xmlns:a16="http://schemas.microsoft.com/office/drawing/2014/main" id="{82A6E7D3-AF19-4DD3-AF3B-2F2DF015C0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2419350" cy="6051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1905000</xdr:colOff>
      <xdr:row>3</xdr:row>
      <xdr:rowOff>30480</xdr:rowOff>
    </xdr:to>
    <xdr:pic>
      <xdr:nvPicPr>
        <xdr:cNvPr id="2" name="Picture 1" descr="Description: LogoPPT">
          <a:extLst>
            <a:ext uri="{FF2B5EF4-FFF2-40B4-BE49-F238E27FC236}">
              <a16:creationId xmlns:a16="http://schemas.microsoft.com/office/drawing/2014/main" id="{4A0B63C9-C610-470D-A5A5-A6B955E5EC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19350" cy="60515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7A55-512B-415A-A91A-D9CD9FC684C4}">
  <sheetPr codeName="Sheet1"/>
  <dimension ref="B4:W25"/>
  <sheetViews>
    <sheetView tabSelected="1" workbookViewId="0">
      <selection activeCell="O27" sqref="O27"/>
    </sheetView>
  </sheetViews>
  <sheetFormatPr defaultColWidth="9.140625" defaultRowHeight="15" x14ac:dyDescent="0.25"/>
  <cols>
    <col min="1" max="1" width="1.42578125" style="3" customWidth="1"/>
    <col min="2" max="16384" width="9.140625" style="3"/>
  </cols>
  <sheetData>
    <row r="4" spans="2:23" ht="15.75" thickBot="1" x14ac:dyDescent="0.3"/>
    <row r="5" spans="2:23" ht="15.75" thickTop="1" x14ac:dyDescent="0.25">
      <c r="B5" s="59" t="s">
        <v>90</v>
      </c>
      <c r="C5" s="60"/>
      <c r="D5" s="60"/>
      <c r="E5" s="60"/>
      <c r="F5" s="60"/>
      <c r="G5" s="60"/>
      <c r="H5" s="60"/>
      <c r="I5" s="60"/>
      <c r="J5" s="60"/>
      <c r="K5" s="60"/>
      <c r="L5" s="60"/>
      <c r="M5" s="60"/>
      <c r="N5" s="60"/>
      <c r="O5" s="60"/>
      <c r="P5" s="60"/>
      <c r="Q5" s="60"/>
      <c r="R5" s="60"/>
      <c r="S5" s="60"/>
      <c r="T5" s="60"/>
      <c r="U5" s="60"/>
      <c r="V5" s="60"/>
      <c r="W5" s="61"/>
    </row>
    <row r="6" spans="2:23" x14ac:dyDescent="0.25">
      <c r="B6" s="62"/>
      <c r="C6" s="63"/>
      <c r="D6" s="63"/>
      <c r="E6" s="63"/>
      <c r="F6" s="63"/>
      <c r="G6" s="63"/>
      <c r="H6" s="63"/>
      <c r="I6" s="63"/>
      <c r="J6" s="63"/>
      <c r="K6" s="63"/>
      <c r="L6" s="63"/>
      <c r="M6" s="63"/>
      <c r="N6" s="63"/>
      <c r="O6" s="63"/>
      <c r="P6" s="63"/>
      <c r="Q6" s="63"/>
      <c r="R6" s="63"/>
      <c r="S6" s="63"/>
      <c r="T6" s="63"/>
      <c r="U6" s="63"/>
      <c r="V6" s="63"/>
      <c r="W6" s="64"/>
    </row>
    <row r="7" spans="2:23" x14ac:dyDescent="0.25">
      <c r="B7" s="62"/>
      <c r="C7" s="63"/>
      <c r="D7" s="63"/>
      <c r="E7" s="63"/>
      <c r="F7" s="63"/>
      <c r="G7" s="63"/>
      <c r="H7" s="63"/>
      <c r="I7" s="63"/>
      <c r="J7" s="63"/>
      <c r="K7" s="63"/>
      <c r="L7" s="63"/>
      <c r="M7" s="63"/>
      <c r="N7" s="63"/>
      <c r="O7" s="63"/>
      <c r="P7" s="63"/>
      <c r="Q7" s="63"/>
      <c r="R7" s="63"/>
      <c r="S7" s="63"/>
      <c r="T7" s="63"/>
      <c r="U7" s="63"/>
      <c r="V7" s="63"/>
      <c r="W7" s="64"/>
    </row>
    <row r="8" spans="2:23" x14ac:dyDescent="0.25">
      <c r="B8" s="62"/>
      <c r="C8" s="63"/>
      <c r="D8" s="63"/>
      <c r="E8" s="63"/>
      <c r="F8" s="63"/>
      <c r="G8" s="63"/>
      <c r="H8" s="63"/>
      <c r="I8" s="63"/>
      <c r="J8" s="63"/>
      <c r="K8" s="63"/>
      <c r="L8" s="63"/>
      <c r="M8" s="63"/>
      <c r="N8" s="63"/>
      <c r="O8" s="63"/>
      <c r="P8" s="63"/>
      <c r="Q8" s="63"/>
      <c r="R8" s="63"/>
      <c r="S8" s="63"/>
      <c r="T8" s="63"/>
      <c r="U8" s="63"/>
      <c r="V8" s="63"/>
      <c r="W8" s="64"/>
    </row>
    <row r="9" spans="2:23" x14ac:dyDescent="0.25">
      <c r="B9" s="62"/>
      <c r="C9" s="63"/>
      <c r="D9" s="63"/>
      <c r="E9" s="63"/>
      <c r="F9" s="63"/>
      <c r="G9" s="63"/>
      <c r="H9" s="63"/>
      <c r="I9" s="63"/>
      <c r="J9" s="63"/>
      <c r="K9" s="63"/>
      <c r="L9" s="63"/>
      <c r="M9" s="63"/>
      <c r="N9" s="63"/>
      <c r="O9" s="63"/>
      <c r="P9" s="63"/>
      <c r="Q9" s="63"/>
      <c r="R9" s="63"/>
      <c r="S9" s="63"/>
      <c r="T9" s="63"/>
      <c r="U9" s="63"/>
      <c r="V9" s="63"/>
      <c r="W9" s="64"/>
    </row>
    <row r="10" spans="2:23" x14ac:dyDescent="0.25">
      <c r="B10" s="62"/>
      <c r="C10" s="63"/>
      <c r="D10" s="63"/>
      <c r="E10" s="63"/>
      <c r="F10" s="63"/>
      <c r="G10" s="63"/>
      <c r="H10" s="63"/>
      <c r="I10" s="63"/>
      <c r="J10" s="63"/>
      <c r="K10" s="63"/>
      <c r="L10" s="63"/>
      <c r="M10" s="63"/>
      <c r="N10" s="63"/>
      <c r="O10" s="63"/>
      <c r="P10" s="63"/>
      <c r="Q10" s="63"/>
      <c r="R10" s="63"/>
      <c r="S10" s="63"/>
      <c r="T10" s="63"/>
      <c r="U10" s="63"/>
      <c r="V10" s="63"/>
      <c r="W10" s="64"/>
    </row>
    <row r="11" spans="2:23" x14ac:dyDescent="0.25">
      <c r="B11" s="62"/>
      <c r="C11" s="63"/>
      <c r="D11" s="63"/>
      <c r="E11" s="63"/>
      <c r="F11" s="63"/>
      <c r="G11" s="63"/>
      <c r="H11" s="63"/>
      <c r="I11" s="63"/>
      <c r="J11" s="63"/>
      <c r="K11" s="63"/>
      <c r="L11" s="63"/>
      <c r="M11" s="63"/>
      <c r="N11" s="63"/>
      <c r="O11" s="63"/>
      <c r="P11" s="63"/>
      <c r="Q11" s="63"/>
      <c r="R11" s="63"/>
      <c r="S11" s="63"/>
      <c r="T11" s="63"/>
      <c r="U11" s="63"/>
      <c r="V11" s="63"/>
      <c r="W11" s="64"/>
    </row>
    <row r="12" spans="2:23" x14ac:dyDescent="0.25">
      <c r="B12" s="62"/>
      <c r="C12" s="63"/>
      <c r="D12" s="63"/>
      <c r="E12" s="63"/>
      <c r="F12" s="63"/>
      <c r="G12" s="63"/>
      <c r="H12" s="63"/>
      <c r="I12" s="63"/>
      <c r="J12" s="63"/>
      <c r="K12" s="63"/>
      <c r="L12" s="63"/>
      <c r="M12" s="63"/>
      <c r="N12" s="63"/>
      <c r="O12" s="63"/>
      <c r="P12" s="63"/>
      <c r="Q12" s="63"/>
      <c r="R12" s="63"/>
      <c r="S12" s="63"/>
      <c r="T12" s="63"/>
      <c r="U12" s="63"/>
      <c r="V12" s="63"/>
      <c r="W12" s="64"/>
    </row>
    <row r="13" spans="2:23" x14ac:dyDescent="0.25">
      <c r="B13" s="62"/>
      <c r="C13" s="63"/>
      <c r="D13" s="63"/>
      <c r="E13" s="63"/>
      <c r="F13" s="63"/>
      <c r="G13" s="63"/>
      <c r="H13" s="63"/>
      <c r="I13" s="63"/>
      <c r="J13" s="63"/>
      <c r="K13" s="63"/>
      <c r="L13" s="63"/>
      <c r="M13" s="63"/>
      <c r="N13" s="63"/>
      <c r="O13" s="63"/>
      <c r="P13" s="63"/>
      <c r="Q13" s="63"/>
      <c r="R13" s="63"/>
      <c r="S13" s="63"/>
      <c r="T13" s="63"/>
      <c r="U13" s="63"/>
      <c r="V13" s="63"/>
      <c r="W13" s="64"/>
    </row>
    <row r="14" spans="2:23" x14ac:dyDescent="0.25">
      <c r="B14" s="62"/>
      <c r="C14" s="63"/>
      <c r="D14" s="63"/>
      <c r="E14" s="63"/>
      <c r="F14" s="63"/>
      <c r="G14" s="63"/>
      <c r="H14" s="63"/>
      <c r="I14" s="63"/>
      <c r="J14" s="63"/>
      <c r="K14" s="63"/>
      <c r="L14" s="63"/>
      <c r="M14" s="63"/>
      <c r="N14" s="63"/>
      <c r="O14" s="63"/>
      <c r="P14" s="63"/>
      <c r="Q14" s="63"/>
      <c r="R14" s="63"/>
      <c r="S14" s="63"/>
      <c r="T14" s="63"/>
      <c r="U14" s="63"/>
      <c r="V14" s="63"/>
      <c r="W14" s="64"/>
    </row>
    <row r="15" spans="2:23" x14ac:dyDescent="0.25">
      <c r="B15" s="62"/>
      <c r="C15" s="63"/>
      <c r="D15" s="63"/>
      <c r="E15" s="63"/>
      <c r="F15" s="63"/>
      <c r="G15" s="63"/>
      <c r="H15" s="63"/>
      <c r="I15" s="63"/>
      <c r="J15" s="63"/>
      <c r="K15" s="63"/>
      <c r="L15" s="63"/>
      <c r="M15" s="63"/>
      <c r="N15" s="63"/>
      <c r="O15" s="63"/>
      <c r="P15" s="63"/>
      <c r="Q15" s="63"/>
      <c r="R15" s="63"/>
      <c r="S15" s="63"/>
      <c r="T15" s="63"/>
      <c r="U15" s="63"/>
      <c r="V15" s="63"/>
      <c r="W15" s="64"/>
    </row>
    <row r="16" spans="2:23" x14ac:dyDescent="0.25">
      <c r="B16" s="62"/>
      <c r="C16" s="63"/>
      <c r="D16" s="63"/>
      <c r="E16" s="63"/>
      <c r="F16" s="63"/>
      <c r="G16" s="63"/>
      <c r="H16" s="63"/>
      <c r="I16" s="63"/>
      <c r="J16" s="63"/>
      <c r="K16" s="63"/>
      <c r="L16" s="63"/>
      <c r="M16" s="63"/>
      <c r="N16" s="63"/>
      <c r="O16" s="63"/>
      <c r="P16" s="63"/>
      <c r="Q16" s="63"/>
      <c r="R16" s="63"/>
      <c r="S16" s="63"/>
      <c r="T16" s="63"/>
      <c r="U16" s="63"/>
      <c r="V16" s="63"/>
      <c r="W16" s="64"/>
    </row>
    <row r="17" spans="2:23" x14ac:dyDescent="0.25">
      <c r="B17" s="62"/>
      <c r="C17" s="63"/>
      <c r="D17" s="63"/>
      <c r="E17" s="63"/>
      <c r="F17" s="63"/>
      <c r="G17" s="63"/>
      <c r="H17" s="63"/>
      <c r="I17" s="63"/>
      <c r="J17" s="63"/>
      <c r="K17" s="63"/>
      <c r="L17" s="63"/>
      <c r="M17" s="63"/>
      <c r="N17" s="63"/>
      <c r="O17" s="63"/>
      <c r="P17" s="63"/>
      <c r="Q17" s="63"/>
      <c r="R17" s="63"/>
      <c r="S17" s="63"/>
      <c r="T17" s="63"/>
      <c r="U17" s="63"/>
      <c r="V17" s="63"/>
      <c r="W17" s="64"/>
    </row>
    <row r="18" spans="2:23" x14ac:dyDescent="0.25">
      <c r="B18" s="62"/>
      <c r="C18" s="63"/>
      <c r="D18" s="63"/>
      <c r="E18" s="63"/>
      <c r="F18" s="63"/>
      <c r="G18" s="63"/>
      <c r="H18" s="63"/>
      <c r="I18" s="63"/>
      <c r="J18" s="63"/>
      <c r="K18" s="63"/>
      <c r="L18" s="63"/>
      <c r="M18" s="63"/>
      <c r="N18" s="63"/>
      <c r="O18" s="63"/>
      <c r="P18" s="63"/>
      <c r="Q18" s="63"/>
      <c r="R18" s="63"/>
      <c r="S18" s="63"/>
      <c r="T18" s="63"/>
      <c r="U18" s="63"/>
      <c r="V18" s="63"/>
      <c r="W18" s="64"/>
    </row>
    <row r="19" spans="2:23" x14ac:dyDescent="0.25">
      <c r="B19" s="62"/>
      <c r="C19" s="63"/>
      <c r="D19" s="63"/>
      <c r="E19" s="63"/>
      <c r="F19" s="63"/>
      <c r="G19" s="63"/>
      <c r="H19" s="63"/>
      <c r="I19" s="63"/>
      <c r="J19" s="63"/>
      <c r="K19" s="63"/>
      <c r="L19" s="63"/>
      <c r="M19" s="63"/>
      <c r="N19" s="63"/>
      <c r="O19" s="63"/>
      <c r="P19" s="63"/>
      <c r="Q19" s="63"/>
      <c r="R19" s="63"/>
      <c r="S19" s="63"/>
      <c r="T19" s="63"/>
      <c r="U19" s="63"/>
      <c r="V19" s="63"/>
      <c r="W19" s="64"/>
    </row>
    <row r="20" spans="2:23" x14ac:dyDescent="0.25">
      <c r="B20" s="62"/>
      <c r="C20" s="63"/>
      <c r="D20" s="63"/>
      <c r="E20" s="63"/>
      <c r="F20" s="63"/>
      <c r="G20" s="63"/>
      <c r="H20" s="63"/>
      <c r="I20" s="63"/>
      <c r="J20" s="63"/>
      <c r="K20" s="63"/>
      <c r="L20" s="63"/>
      <c r="M20" s="63"/>
      <c r="N20" s="63"/>
      <c r="O20" s="63"/>
      <c r="P20" s="63"/>
      <c r="Q20" s="63"/>
      <c r="R20" s="63"/>
      <c r="S20" s="63"/>
      <c r="T20" s="63"/>
      <c r="U20" s="63"/>
      <c r="V20" s="63"/>
      <c r="W20" s="64"/>
    </row>
    <row r="21" spans="2:23" x14ac:dyDescent="0.25">
      <c r="B21" s="62"/>
      <c r="C21" s="63"/>
      <c r="D21" s="63"/>
      <c r="E21" s="63"/>
      <c r="F21" s="63"/>
      <c r="G21" s="63"/>
      <c r="H21" s="63"/>
      <c r="I21" s="63"/>
      <c r="J21" s="63"/>
      <c r="K21" s="63"/>
      <c r="L21" s="63"/>
      <c r="M21" s="63"/>
      <c r="N21" s="63"/>
      <c r="O21" s="63"/>
      <c r="P21" s="63"/>
      <c r="Q21" s="63"/>
      <c r="R21" s="63"/>
      <c r="S21" s="63"/>
      <c r="T21" s="63"/>
      <c r="U21" s="63"/>
      <c r="V21" s="63"/>
      <c r="W21" s="64"/>
    </row>
    <row r="22" spans="2:23" x14ac:dyDescent="0.25">
      <c r="B22" s="62"/>
      <c r="C22" s="63"/>
      <c r="D22" s="63"/>
      <c r="E22" s="63"/>
      <c r="F22" s="63"/>
      <c r="G22" s="63"/>
      <c r="H22" s="63"/>
      <c r="I22" s="63"/>
      <c r="J22" s="63"/>
      <c r="K22" s="63"/>
      <c r="L22" s="63"/>
      <c r="M22" s="63"/>
      <c r="N22" s="63"/>
      <c r="O22" s="63"/>
      <c r="P22" s="63"/>
      <c r="Q22" s="63"/>
      <c r="R22" s="63"/>
      <c r="S22" s="63"/>
      <c r="T22" s="63"/>
      <c r="U22" s="63"/>
      <c r="V22" s="63"/>
      <c r="W22" s="64"/>
    </row>
    <row r="23" spans="2:23" x14ac:dyDescent="0.25">
      <c r="B23" s="62"/>
      <c r="C23" s="63"/>
      <c r="D23" s="63"/>
      <c r="E23" s="63"/>
      <c r="F23" s="63"/>
      <c r="G23" s="63"/>
      <c r="H23" s="63"/>
      <c r="I23" s="63"/>
      <c r="J23" s="63"/>
      <c r="K23" s="63"/>
      <c r="L23" s="63"/>
      <c r="M23" s="63"/>
      <c r="N23" s="63"/>
      <c r="O23" s="63"/>
      <c r="P23" s="63"/>
      <c r="Q23" s="63"/>
      <c r="R23" s="63"/>
      <c r="S23" s="63"/>
      <c r="T23" s="63"/>
      <c r="U23" s="63"/>
      <c r="V23" s="63"/>
      <c r="W23" s="64"/>
    </row>
    <row r="24" spans="2:23" ht="15.75" thickBot="1" x14ac:dyDescent="0.3">
      <c r="B24" s="65"/>
      <c r="C24" s="66"/>
      <c r="D24" s="66"/>
      <c r="E24" s="66"/>
      <c r="F24" s="66"/>
      <c r="G24" s="66"/>
      <c r="H24" s="66"/>
      <c r="I24" s="66"/>
      <c r="J24" s="66"/>
      <c r="K24" s="66"/>
      <c r="L24" s="66"/>
      <c r="M24" s="66"/>
      <c r="N24" s="66"/>
      <c r="O24" s="66"/>
      <c r="P24" s="66"/>
      <c r="Q24" s="66"/>
      <c r="R24" s="66"/>
      <c r="S24" s="66"/>
      <c r="T24" s="66"/>
      <c r="U24" s="66"/>
      <c r="V24" s="66"/>
      <c r="W24" s="67"/>
    </row>
    <row r="25" spans="2:23" ht="15.75" thickTop="1" x14ac:dyDescent="0.25"/>
  </sheetData>
  <mergeCells count="1">
    <mergeCell ref="B5:W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707B-335F-4A68-8FBE-08C0F9B2316C}">
  <dimension ref="B1:L61"/>
  <sheetViews>
    <sheetView workbookViewId="0">
      <selection activeCell="D59" sqref="D59"/>
    </sheetView>
  </sheetViews>
  <sheetFormatPr defaultColWidth="9.140625" defaultRowHeight="15" x14ac:dyDescent="0.25"/>
  <cols>
    <col min="1" max="1" width="1.42578125" style="3" customWidth="1"/>
    <col min="2" max="2" width="33.140625" style="3" customWidth="1"/>
    <col min="3" max="12" width="11.85546875" style="3" customWidth="1"/>
    <col min="13" max="16384" width="9.140625" style="3"/>
  </cols>
  <sheetData>
    <row r="1" spans="2:12" x14ac:dyDescent="0.25">
      <c r="D1" s="75" t="s">
        <v>58</v>
      </c>
      <c r="E1" s="75"/>
      <c r="F1" s="75"/>
      <c r="G1" s="75"/>
      <c r="H1" s="75"/>
      <c r="I1" s="75"/>
      <c r="J1" s="75"/>
      <c r="K1" s="75"/>
      <c r="L1" s="75"/>
    </row>
    <row r="2" spans="2:12" x14ac:dyDescent="0.25">
      <c r="D2" s="75"/>
      <c r="E2" s="75"/>
      <c r="F2" s="75"/>
      <c r="G2" s="75"/>
      <c r="H2" s="75"/>
      <c r="I2" s="75"/>
      <c r="J2" s="75"/>
      <c r="K2" s="75"/>
      <c r="L2" s="75"/>
    </row>
    <row r="3" spans="2:12" x14ac:dyDescent="0.25">
      <c r="D3" s="75"/>
      <c r="E3" s="75"/>
      <c r="F3" s="75"/>
      <c r="G3" s="75"/>
      <c r="H3" s="75"/>
      <c r="I3" s="75"/>
      <c r="J3" s="75"/>
      <c r="K3" s="75"/>
      <c r="L3" s="75"/>
    </row>
    <row r="5" spans="2:12" ht="24" x14ac:dyDescent="0.25">
      <c r="B5" s="2"/>
      <c r="C5" s="2" t="s">
        <v>0</v>
      </c>
      <c r="D5" s="2" t="s">
        <v>1</v>
      </c>
      <c r="E5" s="2" t="s">
        <v>2</v>
      </c>
      <c r="F5" s="2" t="s">
        <v>3</v>
      </c>
      <c r="G5" s="2" t="s">
        <v>4</v>
      </c>
      <c r="H5" s="2" t="s">
        <v>5</v>
      </c>
      <c r="I5" s="2" t="s">
        <v>6</v>
      </c>
      <c r="J5" s="2" t="s">
        <v>7</v>
      </c>
      <c r="K5" s="2" t="s">
        <v>55</v>
      </c>
      <c r="L5" s="2" t="s">
        <v>8</v>
      </c>
    </row>
    <row r="6" spans="2:12" ht="16.5" customHeight="1" x14ac:dyDescent="0.35">
      <c r="B6" s="8" t="s">
        <v>9</v>
      </c>
      <c r="C6" s="34">
        <v>30.8</v>
      </c>
      <c r="D6" s="36">
        <v>643.9</v>
      </c>
      <c r="E6" s="46">
        <v>1401.5</v>
      </c>
      <c r="F6" s="39">
        <v>41.973700000000001</v>
      </c>
      <c r="G6" s="39">
        <v>22.927</v>
      </c>
      <c r="H6" s="39">
        <f>E55</f>
        <v>22.380600000000001</v>
      </c>
      <c r="I6" s="39">
        <f>E59</f>
        <v>26.922199999999997</v>
      </c>
      <c r="J6" s="35">
        <v>41.65</v>
      </c>
      <c r="K6" s="5"/>
      <c r="L6" s="5"/>
    </row>
    <row r="7" spans="2:12" ht="15.75" customHeight="1" x14ac:dyDescent="0.35">
      <c r="B7" s="9" t="s">
        <v>10</v>
      </c>
      <c r="C7" s="28" t="s">
        <v>11</v>
      </c>
      <c r="D7" s="30">
        <v>5997</v>
      </c>
      <c r="E7" s="28" t="s">
        <v>11</v>
      </c>
      <c r="F7" s="30">
        <v>93</v>
      </c>
      <c r="G7" s="30">
        <v>104</v>
      </c>
      <c r="H7" s="30">
        <f>D55</f>
        <v>167.08887608017659</v>
      </c>
      <c r="I7" s="30">
        <f>D59</f>
        <v>66.133896932642955</v>
      </c>
      <c r="J7" s="30">
        <v>13933</v>
      </c>
      <c r="K7" s="5"/>
      <c r="L7" s="5"/>
    </row>
    <row r="8" spans="2:12" ht="18" customHeight="1" x14ac:dyDescent="0.35">
      <c r="B8" s="9" t="s">
        <v>12</v>
      </c>
      <c r="C8" s="28" t="s">
        <v>11</v>
      </c>
      <c r="D8" s="28" t="s">
        <v>11</v>
      </c>
      <c r="E8" s="28" t="s">
        <v>11</v>
      </c>
      <c r="F8" s="30">
        <v>18</v>
      </c>
      <c r="G8" s="30">
        <v>1</v>
      </c>
      <c r="H8" s="40">
        <v>-5</v>
      </c>
      <c r="I8" s="40">
        <v>-7</v>
      </c>
      <c r="J8" s="30">
        <v>-176.4</v>
      </c>
      <c r="K8" s="5"/>
      <c r="L8" s="5"/>
    </row>
    <row r="9" spans="2:12" ht="18" customHeight="1" thickBot="1" x14ac:dyDescent="0.4">
      <c r="B9" s="10" t="s">
        <v>13</v>
      </c>
      <c r="C9" s="28" t="s">
        <v>11</v>
      </c>
      <c r="D9" s="30">
        <v>22</v>
      </c>
      <c r="E9" s="28" t="s">
        <v>11</v>
      </c>
      <c r="F9" s="40">
        <v>-14</v>
      </c>
      <c r="G9" s="40">
        <v>-26</v>
      </c>
      <c r="H9" s="28" t="s">
        <v>11</v>
      </c>
      <c r="I9" s="28" t="s">
        <v>11</v>
      </c>
      <c r="J9" s="28" t="s">
        <v>11</v>
      </c>
      <c r="K9" s="6"/>
      <c r="L9" s="6"/>
    </row>
    <row r="10" spans="2:12" ht="18" customHeight="1" x14ac:dyDescent="0.35">
      <c r="B10" s="11" t="s">
        <v>14</v>
      </c>
      <c r="C10" s="32">
        <v>132</v>
      </c>
      <c r="D10" s="31">
        <f>SUM(D7:D9)</f>
        <v>6019</v>
      </c>
      <c r="E10" s="37">
        <f>E32</f>
        <v>2994.3155048162675</v>
      </c>
      <c r="F10" s="31">
        <f>SUM(F7:F9)</f>
        <v>97</v>
      </c>
      <c r="G10" s="31">
        <f>SUM(G7:G9)</f>
        <v>79</v>
      </c>
      <c r="H10" s="31">
        <f>SUM(H7:H9)</f>
        <v>162.08887608017659</v>
      </c>
      <c r="I10" s="31">
        <f>SUM(I7:I9)</f>
        <v>59.133896932642955</v>
      </c>
      <c r="J10" s="31">
        <f>SUM(J7:J9)</f>
        <v>13756.6</v>
      </c>
      <c r="K10" s="7"/>
      <c r="L10" s="7"/>
    </row>
    <row r="11" spans="2:12" ht="18" customHeight="1" x14ac:dyDescent="0.35">
      <c r="B11" s="9" t="s">
        <v>15</v>
      </c>
      <c r="C11" s="33">
        <v>63</v>
      </c>
      <c r="D11" s="30">
        <v>2778</v>
      </c>
      <c r="E11" s="38">
        <v>1543</v>
      </c>
      <c r="F11" s="30">
        <v>33</v>
      </c>
      <c r="G11" s="30">
        <v>21</v>
      </c>
      <c r="H11" s="30">
        <f>C55</f>
        <v>63</v>
      </c>
      <c r="I11" s="30">
        <f>C59</f>
        <v>41.089264621761977</v>
      </c>
      <c r="J11" s="30">
        <v>8378</v>
      </c>
      <c r="K11" s="5"/>
      <c r="L11" s="5"/>
    </row>
    <row r="12" spans="2:12" ht="18" customHeight="1" x14ac:dyDescent="0.35">
      <c r="B12" s="9" t="s">
        <v>42</v>
      </c>
      <c r="C12" s="33">
        <v>4</v>
      </c>
      <c r="D12" s="28">
        <v>0</v>
      </c>
      <c r="E12" s="38">
        <v>103</v>
      </c>
      <c r="F12" s="30">
        <v>4.0999999999999996</v>
      </c>
      <c r="G12" s="30">
        <v>3</v>
      </c>
      <c r="H12" s="30">
        <v>18</v>
      </c>
      <c r="I12" s="30">
        <v>3</v>
      </c>
      <c r="J12" s="30">
        <v>86</v>
      </c>
      <c r="K12" s="5"/>
      <c r="L12" s="5"/>
    </row>
    <row r="13" spans="2:12" ht="20.25" customHeight="1" thickBot="1" x14ac:dyDescent="0.4">
      <c r="B13" s="10" t="s">
        <v>56</v>
      </c>
      <c r="C13" s="33">
        <v>29</v>
      </c>
      <c r="D13" s="30">
        <v>727.42</v>
      </c>
      <c r="E13" s="38">
        <v>150.49</v>
      </c>
      <c r="F13" s="30">
        <v>6.45</v>
      </c>
      <c r="G13" s="30">
        <v>4.21</v>
      </c>
      <c r="H13" s="30">
        <v>4.8</v>
      </c>
      <c r="I13" s="30">
        <v>11.122</v>
      </c>
      <c r="J13" s="30">
        <v>713</v>
      </c>
      <c r="K13" s="6"/>
      <c r="L13" s="6"/>
    </row>
    <row r="14" spans="2:12" ht="18" customHeight="1" x14ac:dyDescent="0.35">
      <c r="B14" s="11" t="s">
        <v>16</v>
      </c>
      <c r="C14" s="32">
        <f>C10-C11-C12-C13</f>
        <v>36</v>
      </c>
      <c r="D14" s="31">
        <f t="shared" ref="D14:J14" si="0">D10-D11-D12-D13</f>
        <v>2513.58</v>
      </c>
      <c r="E14" s="37">
        <f>E10-E11-E12-E13</f>
        <v>1197.8255048162675</v>
      </c>
      <c r="F14" s="31">
        <f t="shared" si="0"/>
        <v>53.449999999999996</v>
      </c>
      <c r="G14" s="31">
        <f t="shared" si="0"/>
        <v>50.79</v>
      </c>
      <c r="H14" s="31">
        <f>H10-H11-H12-H13</f>
        <v>76.288876080176593</v>
      </c>
      <c r="I14" s="31">
        <f>I10-I11-I12-I13</f>
        <v>3.922632310880978</v>
      </c>
      <c r="J14" s="31">
        <f t="shared" si="0"/>
        <v>4579.6000000000004</v>
      </c>
      <c r="K14" s="7"/>
      <c r="L14" s="7"/>
    </row>
    <row r="15" spans="2:12" ht="16.5" customHeight="1" x14ac:dyDescent="0.25">
      <c r="B15" s="8" t="s">
        <v>50</v>
      </c>
      <c r="C15" s="28">
        <f>(Footnotes!B6*C14)</f>
        <v>424.8</v>
      </c>
      <c r="D15" s="28">
        <f>(D6*D14/1000)</f>
        <v>1618.494162</v>
      </c>
      <c r="E15" s="28">
        <f>E14*E6/1000</f>
        <v>1678.7524449999989</v>
      </c>
      <c r="F15" s="28">
        <f>(F6*F14)</f>
        <v>2243.4942649999998</v>
      </c>
      <c r="G15" s="28">
        <f>(G6*G14)</f>
        <v>1164.4623300000001</v>
      </c>
      <c r="H15" s="28">
        <f>(H6*H14)</f>
        <v>1707.3908200000003</v>
      </c>
      <c r="I15" s="28">
        <f>(I6*I14)</f>
        <v>105.60589159999985</v>
      </c>
      <c r="J15" s="28">
        <f>(J6*J14/1000)</f>
        <v>190.74034</v>
      </c>
      <c r="K15" s="28">
        <f>443-126+82.5</f>
        <v>399.5</v>
      </c>
      <c r="L15" s="28">
        <f>SUM(C15:K15)</f>
        <v>9533.2402535999991</v>
      </c>
    </row>
    <row r="16" spans="2:12" ht="18.75" customHeight="1" thickBot="1" x14ac:dyDescent="0.3">
      <c r="B16" s="29" t="s">
        <v>88</v>
      </c>
      <c r="C16" s="28">
        <v>133</v>
      </c>
      <c r="D16" s="28">
        <v>0</v>
      </c>
      <c r="E16" s="28">
        <v>321</v>
      </c>
      <c r="F16" s="28">
        <v>0</v>
      </c>
      <c r="G16" s="28">
        <v>0</v>
      </c>
      <c r="H16" s="28">
        <v>0</v>
      </c>
      <c r="I16" s="28">
        <v>19</v>
      </c>
      <c r="J16" s="28">
        <v>0</v>
      </c>
      <c r="K16" s="28">
        <v>0</v>
      </c>
      <c r="L16" s="28">
        <f>SUM(C16:K16)</f>
        <v>473</v>
      </c>
    </row>
    <row r="17" spans="2:12" ht="17.25" customHeight="1" x14ac:dyDescent="0.25">
      <c r="B17" s="11" t="s">
        <v>51</v>
      </c>
      <c r="C17" s="25">
        <f>SUM(C15:C16)</f>
        <v>557.79999999999995</v>
      </c>
      <c r="D17" s="25">
        <f t="shared" ref="D17:K17" si="1">SUM(D15:D16)</f>
        <v>1618.494162</v>
      </c>
      <c r="E17" s="25">
        <f t="shared" si="1"/>
        <v>1999.7524449999989</v>
      </c>
      <c r="F17" s="25">
        <f t="shared" si="1"/>
        <v>2243.4942649999998</v>
      </c>
      <c r="G17" s="25">
        <f>SUM(G15:G16)</f>
        <v>1164.4623300000001</v>
      </c>
      <c r="H17" s="25">
        <f t="shared" si="1"/>
        <v>1707.3908200000003</v>
      </c>
      <c r="I17" s="25">
        <f t="shared" si="1"/>
        <v>124.60589159999985</v>
      </c>
      <c r="J17" s="25">
        <f t="shared" si="1"/>
        <v>190.74034</v>
      </c>
      <c r="K17" s="25">
        <f t="shared" si="1"/>
        <v>399.5</v>
      </c>
      <c r="L17" s="25">
        <f>SUM(L15:L16)</f>
        <v>10006.240253599999</v>
      </c>
    </row>
    <row r="18" spans="2:12" ht="18.95" customHeight="1" x14ac:dyDescent="0.25">
      <c r="B18" s="51" t="s">
        <v>71</v>
      </c>
      <c r="C18" s="52" t="s">
        <v>72</v>
      </c>
      <c r="D18" s="52" t="s">
        <v>73</v>
      </c>
      <c r="E18" s="52" t="s">
        <v>74</v>
      </c>
      <c r="F18" s="52" t="s">
        <v>75</v>
      </c>
      <c r="G18" s="53">
        <v>1</v>
      </c>
      <c r="H18" s="53">
        <v>1</v>
      </c>
      <c r="I18" s="53">
        <v>1</v>
      </c>
      <c r="J18" s="53">
        <v>1</v>
      </c>
      <c r="K18" s="53">
        <v>1</v>
      </c>
      <c r="L18" s="52" t="s">
        <v>76</v>
      </c>
    </row>
    <row r="19" spans="2:12" ht="15.75" thickBot="1" x14ac:dyDescent="0.3"/>
    <row r="20" spans="2:12" ht="15.75" thickTop="1" x14ac:dyDescent="0.25">
      <c r="B20" s="76" t="s">
        <v>41</v>
      </c>
      <c r="C20" s="77"/>
      <c r="D20" s="77"/>
      <c r="E20" s="78"/>
    </row>
    <row r="21" spans="2:12" ht="15.75" thickBot="1" x14ac:dyDescent="0.3">
      <c r="B21" s="79"/>
      <c r="C21" s="80"/>
      <c r="D21" s="80"/>
      <c r="E21" s="81"/>
    </row>
    <row r="22" spans="2:12" ht="7.5" customHeight="1" thickTop="1" x14ac:dyDescent="0.25">
      <c r="B22" s="4"/>
      <c r="C22" s="4"/>
      <c r="D22" s="4"/>
      <c r="E22" s="4"/>
    </row>
    <row r="23" spans="2:12" x14ac:dyDescent="0.25">
      <c r="B23" s="1" t="s">
        <v>31</v>
      </c>
      <c r="C23" s="74" t="s">
        <v>91</v>
      </c>
      <c r="D23" s="74" t="s">
        <v>34</v>
      </c>
      <c r="E23" s="74" t="s">
        <v>40</v>
      </c>
    </row>
    <row r="24" spans="2:12" x14ac:dyDescent="0.25">
      <c r="B24" s="1" t="s">
        <v>32</v>
      </c>
      <c r="C24" s="74"/>
      <c r="D24" s="74"/>
      <c r="E24" s="74"/>
    </row>
    <row r="25" spans="2:12" x14ac:dyDescent="0.25">
      <c r="B25" s="14" t="s">
        <v>35</v>
      </c>
      <c r="C25" s="42">
        <v>861.9</v>
      </c>
      <c r="D25" s="45">
        <f>E6</f>
        <v>1401.5</v>
      </c>
      <c r="E25" s="54">
        <f>C25*D25/1000</f>
        <v>1207.9528499999999</v>
      </c>
    </row>
    <row r="26" spans="2:12" x14ac:dyDescent="0.25">
      <c r="B26" s="14" t="s">
        <v>36</v>
      </c>
      <c r="C26" s="42">
        <v>1525.2</v>
      </c>
      <c r="D26" s="45">
        <v>1092.4000000000001</v>
      </c>
      <c r="E26" s="54">
        <f>C26*D26/1000</f>
        <v>1666.1284800000003</v>
      </c>
    </row>
    <row r="27" spans="2:12" x14ac:dyDescent="0.25">
      <c r="B27" s="14" t="s">
        <v>37</v>
      </c>
      <c r="C27" s="42">
        <v>3891.5</v>
      </c>
      <c r="D27" s="45">
        <v>179.7</v>
      </c>
      <c r="E27" s="54">
        <f>C27*D27/1000</f>
        <v>699.30254999999988</v>
      </c>
    </row>
    <row r="28" spans="2:12" x14ac:dyDescent="0.25">
      <c r="B28" s="14" t="s">
        <v>7</v>
      </c>
      <c r="C28" s="44">
        <v>14170</v>
      </c>
      <c r="D28" s="43">
        <v>15.29</v>
      </c>
      <c r="E28" s="54">
        <f>C28*D28/1000</f>
        <v>216.6593</v>
      </c>
    </row>
    <row r="29" spans="2:12" ht="15.75" customHeight="1" thickBot="1" x14ac:dyDescent="0.3">
      <c r="B29" s="12" t="s">
        <v>89</v>
      </c>
      <c r="C29" s="13"/>
      <c r="D29" s="13"/>
      <c r="E29" s="54">
        <v>406.49</v>
      </c>
    </row>
    <row r="30" spans="2:12" ht="14.25" customHeight="1" thickBot="1" x14ac:dyDescent="0.3">
      <c r="B30" s="17" t="s">
        <v>38</v>
      </c>
      <c r="C30" s="18"/>
      <c r="D30" s="18"/>
      <c r="E30" s="55">
        <f>SUM(E25:E29)</f>
        <v>4196.5331799999994</v>
      </c>
    </row>
    <row r="31" spans="2:12" ht="15" customHeight="1" thickBot="1" x14ac:dyDescent="0.3">
      <c r="B31" s="19" t="s">
        <v>39</v>
      </c>
      <c r="C31" s="20"/>
      <c r="D31" s="20"/>
      <c r="E31" s="45">
        <f>D25</f>
        <v>1401.5</v>
      </c>
    </row>
    <row r="32" spans="2:12" ht="14.25" customHeight="1" x14ac:dyDescent="0.25">
      <c r="B32" s="21" t="s">
        <v>52</v>
      </c>
      <c r="C32" s="22"/>
      <c r="D32" s="22"/>
      <c r="E32" s="58">
        <f>(E30/E31*1000)</f>
        <v>2994.3155048162675</v>
      </c>
    </row>
    <row r="33" spans="2:5" ht="14.25" customHeight="1" thickBot="1" x14ac:dyDescent="0.3"/>
    <row r="34" spans="2:5" ht="14.25" customHeight="1" thickTop="1" x14ac:dyDescent="0.25">
      <c r="B34" s="68" t="s">
        <v>77</v>
      </c>
      <c r="C34" s="69"/>
      <c r="D34" s="69"/>
      <c r="E34" s="70"/>
    </row>
    <row r="35" spans="2:5" ht="14.25" customHeight="1" thickBot="1" x14ac:dyDescent="0.3">
      <c r="B35" s="71"/>
      <c r="C35" s="72"/>
      <c r="D35" s="72"/>
      <c r="E35" s="73"/>
    </row>
    <row r="36" spans="2:5" ht="6.95" customHeight="1" thickTop="1" x14ac:dyDescent="0.25"/>
    <row r="37" spans="2:5" ht="14.25" customHeight="1" x14ac:dyDescent="0.25">
      <c r="B37" s="1"/>
      <c r="C37" s="74"/>
      <c r="D37" s="74" t="s">
        <v>78</v>
      </c>
      <c r="E37" s="74" t="s">
        <v>79</v>
      </c>
    </row>
    <row r="38" spans="2:5" ht="14.25" customHeight="1" x14ac:dyDescent="0.25">
      <c r="B38" s="1"/>
      <c r="C38" s="74"/>
      <c r="D38" s="74"/>
      <c r="E38" s="74"/>
    </row>
    <row r="39" spans="2:5" ht="14.25" customHeight="1" x14ac:dyDescent="0.25">
      <c r="B39" s="14" t="s">
        <v>80</v>
      </c>
      <c r="D39" s="44">
        <v>93</v>
      </c>
      <c r="E39" s="44">
        <v>104</v>
      </c>
    </row>
    <row r="40" spans="2:5" ht="14.25" customHeight="1" x14ac:dyDescent="0.25">
      <c r="B40" s="14" t="s">
        <v>81</v>
      </c>
      <c r="D40" s="56">
        <v>-14</v>
      </c>
      <c r="E40" s="56">
        <v>-18</v>
      </c>
    </row>
    <row r="41" spans="2:5" ht="14.25" customHeight="1" x14ac:dyDescent="0.25">
      <c r="B41" s="14" t="s">
        <v>82</v>
      </c>
      <c r="D41" s="44"/>
      <c r="E41" s="56">
        <v>-10</v>
      </c>
    </row>
    <row r="42" spans="2:5" ht="14.25" customHeight="1" x14ac:dyDescent="0.25">
      <c r="B42" s="14" t="s">
        <v>83</v>
      </c>
      <c r="D42" s="44">
        <v>12</v>
      </c>
      <c r="E42" s="44"/>
    </row>
    <row r="43" spans="2:5" ht="14.25" customHeight="1" x14ac:dyDescent="0.25">
      <c r="B43" s="14" t="s">
        <v>84</v>
      </c>
      <c r="D43" s="44">
        <v>3</v>
      </c>
      <c r="E43" s="44">
        <v>1</v>
      </c>
    </row>
    <row r="44" spans="2:5" ht="14.25" customHeight="1" x14ac:dyDescent="0.25">
      <c r="B44" s="14" t="s">
        <v>85</v>
      </c>
      <c r="D44" s="44">
        <v>2</v>
      </c>
      <c r="E44" s="44">
        <v>1</v>
      </c>
    </row>
    <row r="45" spans="2:5" ht="14.25" customHeight="1" thickBot="1" x14ac:dyDescent="0.3">
      <c r="B45" s="14" t="s">
        <v>86</v>
      </c>
      <c r="D45" s="44">
        <v>1</v>
      </c>
      <c r="E45" s="44">
        <v>1</v>
      </c>
    </row>
    <row r="46" spans="2:5" ht="14.25" customHeight="1" x14ac:dyDescent="0.25">
      <c r="B46" s="21" t="s">
        <v>87</v>
      </c>
      <c r="C46" s="57"/>
      <c r="D46" s="49">
        <f>SUM(D39:D45)</f>
        <v>97</v>
      </c>
      <c r="E46" s="49">
        <f>SUM(E39:E45)</f>
        <v>79</v>
      </c>
    </row>
    <row r="47" spans="2:5" ht="15.75" thickBot="1" x14ac:dyDescent="0.3"/>
    <row r="48" spans="2:5" ht="15.75" thickTop="1" x14ac:dyDescent="0.25">
      <c r="B48" s="82" t="s">
        <v>43</v>
      </c>
      <c r="C48" s="83"/>
      <c r="D48" s="83"/>
      <c r="E48" s="84"/>
    </row>
    <row r="49" spans="2:5" ht="15.75" thickBot="1" x14ac:dyDescent="0.3">
      <c r="B49" s="85"/>
      <c r="C49" s="86"/>
      <c r="D49" s="86"/>
      <c r="E49" s="87"/>
    </row>
    <row r="50" spans="2:5" ht="7.5" customHeight="1" thickTop="1" x14ac:dyDescent="0.25">
      <c r="B50" s="4"/>
      <c r="C50" s="4"/>
      <c r="D50" s="4"/>
      <c r="E50" s="4"/>
    </row>
    <row r="51" spans="2:5" s="26" customFormat="1" ht="12" x14ac:dyDescent="0.2">
      <c r="B51" s="88" t="s">
        <v>47</v>
      </c>
      <c r="C51" s="74" t="s">
        <v>44</v>
      </c>
      <c r="D51" s="74" t="s">
        <v>33</v>
      </c>
      <c r="E51" s="74" t="s">
        <v>34</v>
      </c>
    </row>
    <row r="52" spans="2:5" s="26" customFormat="1" ht="12" x14ac:dyDescent="0.2">
      <c r="B52" s="88"/>
      <c r="C52" s="74"/>
      <c r="D52" s="74"/>
      <c r="E52" s="74"/>
    </row>
    <row r="53" spans="2:5" s="26" customFormat="1" ht="15" customHeight="1" x14ac:dyDescent="0.2">
      <c r="B53" s="14" t="s">
        <v>45</v>
      </c>
      <c r="C53" s="15"/>
      <c r="D53" s="44">
        <v>177</v>
      </c>
      <c r="E53" s="47">
        <v>19.069900000000001</v>
      </c>
    </row>
    <row r="54" spans="2:5" s="26" customFormat="1" ht="15" customHeight="1" thickBot="1" x14ac:dyDescent="0.25">
      <c r="B54" s="14" t="s">
        <v>46</v>
      </c>
      <c r="C54" s="16"/>
      <c r="D54" s="44">
        <v>110</v>
      </c>
      <c r="E54" s="47">
        <v>3.3107000000000002</v>
      </c>
    </row>
    <row r="55" spans="2:5" s="26" customFormat="1" ht="15" customHeight="1" x14ac:dyDescent="0.2">
      <c r="B55" s="21" t="s">
        <v>53</v>
      </c>
      <c r="C55" s="49">
        <v>63</v>
      </c>
      <c r="D55" s="49">
        <f>((D53*E53)+(D54*E54))/E55</f>
        <v>167.08887608017659</v>
      </c>
      <c r="E55" s="48">
        <f>SUM(E53:E54)</f>
        <v>22.380600000000001</v>
      </c>
    </row>
    <row r="56" spans="2:5" s="26" customFormat="1" ht="12" x14ac:dyDescent="0.2"/>
    <row r="57" spans="2:5" x14ac:dyDescent="0.25">
      <c r="B57" s="14" t="s">
        <v>48</v>
      </c>
      <c r="C57" s="44">
        <v>45</v>
      </c>
      <c r="D57" s="44">
        <v>72</v>
      </c>
      <c r="E57" s="47">
        <v>18.148399999999999</v>
      </c>
    </row>
    <row r="58" spans="2:5" ht="15.75" thickBot="1" x14ac:dyDescent="0.3">
      <c r="B58" s="14" t="s">
        <v>49</v>
      </c>
      <c r="C58" s="44">
        <v>33</v>
      </c>
      <c r="D58" s="44">
        <v>54</v>
      </c>
      <c r="E58" s="47">
        <v>8.7737999999999996</v>
      </c>
    </row>
    <row r="59" spans="2:5" x14ac:dyDescent="0.25">
      <c r="B59" s="21" t="s">
        <v>54</v>
      </c>
      <c r="C59" s="49">
        <f>((C57*E57)+(C58*E58))/E59</f>
        <v>41.089264621761977</v>
      </c>
      <c r="D59" s="49">
        <f>((D57*E57)+(D58*E58))/E59</f>
        <v>66.133896932642955</v>
      </c>
      <c r="E59" s="48">
        <f>SUM(E57:E58)</f>
        <v>26.922199999999997</v>
      </c>
    </row>
    <row r="61" spans="2:5" x14ac:dyDescent="0.25">
      <c r="B61" s="27"/>
    </row>
  </sheetData>
  <mergeCells count="14">
    <mergeCell ref="B48:E49"/>
    <mergeCell ref="C51:C52"/>
    <mergeCell ref="D51:D52"/>
    <mergeCell ref="E51:E52"/>
    <mergeCell ref="B51:B52"/>
    <mergeCell ref="B34:E35"/>
    <mergeCell ref="C37:C38"/>
    <mergeCell ref="D37:D38"/>
    <mergeCell ref="E37:E38"/>
    <mergeCell ref="D1:L3"/>
    <mergeCell ref="C23:C24"/>
    <mergeCell ref="D23:D24"/>
    <mergeCell ref="E23:E24"/>
    <mergeCell ref="B20:E21"/>
  </mergeCells>
  <pageMargins left="0.7" right="0.7" top="0.75" bottom="0.75" header="0.3" footer="0.3"/>
  <pageSetup paperSize="9" orientation="portrait" verticalDpi="0" r:id="rId1"/>
  <ignoredErrors>
    <ignoredError sqref="F10:G10" formulaRange="1"/>
    <ignoredError sqref="E10"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E2B8-FBDE-49D4-A6F9-874BB6D2D7C8}">
  <dimension ref="A5:C31"/>
  <sheetViews>
    <sheetView workbookViewId="0">
      <selection activeCell="D17" sqref="D17"/>
    </sheetView>
  </sheetViews>
  <sheetFormatPr defaultColWidth="9.140625" defaultRowHeight="15" x14ac:dyDescent="0.25"/>
  <cols>
    <col min="1" max="1" width="3.28515625" style="23" bestFit="1" customWidth="1"/>
    <col min="2" max="2" width="4.42578125" style="24" customWidth="1"/>
    <col min="3" max="3" width="117" style="23" customWidth="1"/>
    <col min="4" max="16384" width="9.140625" style="3"/>
  </cols>
  <sheetData>
    <row r="5" spans="1:3" x14ac:dyDescent="0.25">
      <c r="A5" s="50">
        <v>1</v>
      </c>
      <c r="B5" s="41" t="s">
        <v>59</v>
      </c>
      <c r="C5" s="41"/>
    </row>
    <row r="6" spans="1:3" x14ac:dyDescent="0.25">
      <c r="A6" s="50">
        <v>2</v>
      </c>
      <c r="B6" s="89">
        <v>11.8</v>
      </c>
      <c r="C6" s="41" t="s">
        <v>57</v>
      </c>
    </row>
    <row r="7" spans="1:3" x14ac:dyDescent="0.25">
      <c r="A7" s="50">
        <v>3</v>
      </c>
      <c r="B7" s="41" t="s">
        <v>17</v>
      </c>
      <c r="C7" s="41"/>
    </row>
    <row r="8" spans="1:3" x14ac:dyDescent="0.25">
      <c r="A8" s="50">
        <v>4</v>
      </c>
      <c r="B8" s="41" t="s">
        <v>18</v>
      </c>
      <c r="C8" s="41"/>
    </row>
    <row r="9" spans="1:3" x14ac:dyDescent="0.25">
      <c r="A9" s="50">
        <v>5</v>
      </c>
      <c r="B9" s="41" t="s">
        <v>19</v>
      </c>
      <c r="C9" s="41"/>
    </row>
    <row r="10" spans="1:3" x14ac:dyDescent="0.25">
      <c r="A10" s="50">
        <v>6</v>
      </c>
      <c r="B10" s="41" t="s">
        <v>20</v>
      </c>
      <c r="C10" s="41"/>
    </row>
    <row r="11" spans="1:3" x14ac:dyDescent="0.25">
      <c r="A11" s="50">
        <v>7</v>
      </c>
      <c r="B11" s="41" t="s">
        <v>21</v>
      </c>
    </row>
    <row r="12" spans="1:3" x14ac:dyDescent="0.25">
      <c r="A12" s="50">
        <v>8</v>
      </c>
      <c r="B12" s="41" t="s">
        <v>22</v>
      </c>
    </row>
    <row r="13" spans="1:3" x14ac:dyDescent="0.25">
      <c r="A13" s="50">
        <v>9</v>
      </c>
      <c r="B13" s="41" t="s">
        <v>23</v>
      </c>
    </row>
    <row r="14" spans="1:3" x14ac:dyDescent="0.25">
      <c r="A14" s="50">
        <v>10</v>
      </c>
      <c r="B14" s="41" t="s">
        <v>24</v>
      </c>
    </row>
    <row r="15" spans="1:3" x14ac:dyDescent="0.25">
      <c r="A15" s="50">
        <v>11</v>
      </c>
      <c r="B15" s="41" t="s">
        <v>60</v>
      </c>
    </row>
    <row r="16" spans="1:3" x14ac:dyDescent="0.25">
      <c r="A16" s="50">
        <v>12</v>
      </c>
      <c r="B16" s="41" t="s">
        <v>61</v>
      </c>
    </row>
    <row r="17" spans="1:2" x14ac:dyDescent="0.25">
      <c r="A17" s="50">
        <v>13</v>
      </c>
      <c r="B17" s="41" t="s">
        <v>62</v>
      </c>
    </row>
    <row r="18" spans="1:2" x14ac:dyDescent="0.25">
      <c r="A18" s="50">
        <v>14</v>
      </c>
      <c r="B18" s="41" t="s">
        <v>63</v>
      </c>
    </row>
    <row r="19" spans="1:2" x14ac:dyDescent="0.25">
      <c r="A19" s="50">
        <v>15</v>
      </c>
      <c r="B19" s="41" t="s">
        <v>25</v>
      </c>
    </row>
    <row r="20" spans="1:2" x14ac:dyDescent="0.25">
      <c r="A20" s="50">
        <v>16</v>
      </c>
      <c r="B20" s="41" t="s">
        <v>64</v>
      </c>
    </row>
    <row r="21" spans="1:2" x14ac:dyDescent="0.25">
      <c r="A21" s="50">
        <v>17</v>
      </c>
      <c r="B21" s="41" t="s">
        <v>65</v>
      </c>
    </row>
    <row r="22" spans="1:2" x14ac:dyDescent="0.25">
      <c r="A22" s="50">
        <v>18</v>
      </c>
      <c r="B22" s="41" t="s">
        <v>66</v>
      </c>
    </row>
    <row r="23" spans="1:2" x14ac:dyDescent="0.25">
      <c r="A23" s="50">
        <v>19</v>
      </c>
      <c r="B23" s="41" t="s">
        <v>26</v>
      </c>
    </row>
    <row r="24" spans="1:2" x14ac:dyDescent="0.25">
      <c r="A24" s="50">
        <v>20</v>
      </c>
      <c r="B24" s="41" t="s">
        <v>27</v>
      </c>
    </row>
    <row r="25" spans="1:2" x14ac:dyDescent="0.25">
      <c r="A25" s="50">
        <v>21</v>
      </c>
      <c r="B25" s="41" t="s">
        <v>28</v>
      </c>
    </row>
    <row r="26" spans="1:2" x14ac:dyDescent="0.25">
      <c r="A26" s="50">
        <v>22</v>
      </c>
      <c r="B26" s="41" t="s">
        <v>29</v>
      </c>
    </row>
    <row r="27" spans="1:2" x14ac:dyDescent="0.25">
      <c r="A27" s="50">
        <v>23</v>
      </c>
      <c r="B27" s="41" t="s">
        <v>67</v>
      </c>
    </row>
    <row r="28" spans="1:2" x14ac:dyDescent="0.25">
      <c r="A28" s="50">
        <v>24</v>
      </c>
      <c r="B28" s="41" t="s">
        <v>68</v>
      </c>
    </row>
    <row r="29" spans="1:2" x14ac:dyDescent="0.25">
      <c r="A29" s="50">
        <v>25</v>
      </c>
      <c r="B29" s="41" t="s">
        <v>30</v>
      </c>
    </row>
    <row r="30" spans="1:2" x14ac:dyDescent="0.25">
      <c r="A30" s="50">
        <v>26</v>
      </c>
      <c r="B30" s="41" t="s">
        <v>69</v>
      </c>
    </row>
    <row r="31" spans="1:2" x14ac:dyDescent="0.25">
      <c r="A31" s="50">
        <v>27</v>
      </c>
      <c r="B31" s="41" t="s">
        <v>70</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2019 Simplified earnings by BU</vt:lpstr>
      <vt:lpstr>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Waterworth, Emma</dc:creator>
  <cp:lastModifiedBy>Greenberg, Robert</cp:lastModifiedBy>
  <dcterms:created xsi:type="dcterms:W3CDTF">2019-07-30T14:27:33Z</dcterms:created>
  <dcterms:modified xsi:type="dcterms:W3CDTF">2020-02-19T18:39:21Z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